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izkraukle-my.sharepoint.com/personal/ingrida_kreslina_aizkraukle_lv/Documents/Darbvirsma/Dome/2022/"/>
    </mc:Choice>
  </mc:AlternateContent>
  <xr:revisionPtr revIDLastSave="0" documentId="8_{2474C4A9-347E-48C4-B99F-6B1F0B5DB4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opsavilkums" sheetId="1" r:id="rId1"/>
    <sheet name="Kurināmais" sheetId="2" r:id="rId2"/>
    <sheet name="Darba alga un VSAOI" sheetId="6" r:id="rId3"/>
    <sheet name="PL nolietojums" sheetId="3" r:id="rId4"/>
    <sheet name="Elektroenerģija" sheetId="5" r:id="rId5"/>
    <sheet name="Apkurināmā platība" sheetId="7" r:id="rId6"/>
    <sheet name="Patērētā siltumenerģija 2022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C23" i="7"/>
  <c r="C17" i="7"/>
  <c r="C10" i="7"/>
  <c r="C25" i="7" s="1"/>
  <c r="C20" i="5"/>
  <c r="C19" i="5"/>
  <c r="C21" i="5" s="1"/>
  <c r="C16" i="5"/>
  <c r="H11" i="3"/>
  <c r="F5" i="3"/>
  <c r="F4" i="3"/>
  <c r="D16" i="2"/>
  <c r="C16" i="2"/>
  <c r="E15" i="2"/>
  <c r="E14" i="2"/>
  <c r="E13" i="2"/>
  <c r="E12" i="2"/>
  <c r="D11" i="2"/>
  <c r="E11" i="2" s="1"/>
  <c r="C11" i="2"/>
  <c r="F10" i="2"/>
  <c r="E10" i="2"/>
  <c r="F9" i="2"/>
  <c r="E9" i="2"/>
  <c r="F8" i="2"/>
  <c r="E8" i="2"/>
  <c r="F7" i="2"/>
  <c r="E7" i="2"/>
  <c r="F6" i="2"/>
  <c r="E6" i="2"/>
  <c r="F5" i="2"/>
  <c r="F11" i="2" s="1"/>
  <c r="E5" i="2"/>
  <c r="F4" i="2"/>
  <c r="E4" i="2"/>
  <c r="Q10" i="6"/>
  <c r="Q9" i="6"/>
  <c r="Q8" i="6"/>
  <c r="Q7" i="6"/>
  <c r="Q6" i="6"/>
  <c r="Q11" i="6" s="1"/>
  <c r="E38" i="1"/>
  <c r="J22" i="1"/>
  <c r="J31" i="1" s="1"/>
  <c r="G22" i="1"/>
  <c r="D31" i="1" s="1"/>
</calcChain>
</file>

<file path=xl/sharedStrings.xml><?xml version="1.0" encoding="utf-8"?>
<sst xmlns="http://schemas.openxmlformats.org/spreadsheetml/2006/main" count="182" uniqueCount="136">
  <si>
    <t xml:space="preserve">Siltumenerģijas tarifs Irši </t>
  </si>
  <si>
    <t>Izmaksu postenis</t>
  </si>
  <si>
    <t>Kurināmais</t>
  </si>
  <si>
    <t>Izmaksās iekļauto skaitlisko vērtību avots</t>
  </si>
  <si>
    <t>patērētais kurināmā daudzums un vērtība, norakstīta apkures sezonā, pamatojoties uz sastādītajiem norakstīšanas aktiem par izlietoto kurināmo</t>
  </si>
  <si>
    <t>N.p.k.</t>
  </si>
  <si>
    <t>Mēnesis</t>
  </si>
  <si>
    <t>Daudzums, m3</t>
  </si>
  <si>
    <t>Summa, EUR</t>
  </si>
  <si>
    <t>Oktobris (2021)</t>
  </si>
  <si>
    <t>Novembris (2021)</t>
  </si>
  <si>
    <t>Decembris</t>
  </si>
  <si>
    <t>Decembris (2021)</t>
  </si>
  <si>
    <t>Janvāris (2022)</t>
  </si>
  <si>
    <t>Februāris (2022)</t>
  </si>
  <si>
    <t>Marts</t>
  </si>
  <si>
    <t>Aprīlis</t>
  </si>
  <si>
    <t>Maijs</t>
  </si>
  <si>
    <t>Kopā:</t>
  </si>
  <si>
    <t>Pātērētais kurināmā daudzums un vērtība</t>
  </si>
  <si>
    <t>Pamatlīdzekļu nolietojums</t>
  </si>
  <si>
    <t xml:space="preserve">PL kartiņas Nr. </t>
  </si>
  <si>
    <t>Nosaukums</t>
  </si>
  <si>
    <t>Uzskaites vērtība</t>
  </si>
  <si>
    <t>Atlikusī vērtība</t>
  </si>
  <si>
    <t>Nolietojuma likme, % gadā</t>
  </si>
  <si>
    <t>Nolietojuma summa gadā</t>
  </si>
  <si>
    <t>K2897</t>
  </si>
  <si>
    <t>Malkas apkures katls Iršu pagastā</t>
  </si>
  <si>
    <t>Nolietojums (uz 01.01.2022)</t>
  </si>
  <si>
    <t>K200287</t>
  </si>
  <si>
    <t>Katlu māja</t>
  </si>
  <si>
    <t>DZ0030</t>
  </si>
  <si>
    <t>Elektroenerģijas ģenerators GED0604</t>
  </si>
  <si>
    <t>K3161</t>
  </si>
  <si>
    <t>Mīkstināšanas iekārta Aqua s Twin</t>
  </si>
  <si>
    <t>K200302</t>
  </si>
  <si>
    <t>Apkures katls AS-100</t>
  </si>
  <si>
    <t>K200361</t>
  </si>
  <si>
    <t>Siltumtīkli dzīvojamā rajonā</t>
  </si>
  <si>
    <t>K200360</t>
  </si>
  <si>
    <t>Siltumtīkli "Dzintari", "Silavas"</t>
  </si>
  <si>
    <t>Dimanti</t>
  </si>
  <si>
    <t>Marts (2022)</t>
  </si>
  <si>
    <t>Aprīlis (2022)</t>
  </si>
  <si>
    <t>Izmaksas par elektrību</t>
  </si>
  <si>
    <t>PL nolietojums, kas nodrošina siltumenerģijas apgādi, gadā</t>
  </si>
  <si>
    <t>Izmaksas elektroenerģija 2021.gadā</t>
  </si>
  <si>
    <t>Janvāris</t>
  </si>
  <si>
    <t>Februāris</t>
  </si>
  <si>
    <t>Jūnijs</t>
  </si>
  <si>
    <t>Jūlijs</t>
  </si>
  <si>
    <t>Augusts</t>
  </si>
  <si>
    <t>Septembris</t>
  </si>
  <si>
    <t>Oktobris</t>
  </si>
  <si>
    <t>Novembris</t>
  </si>
  <si>
    <t>Darba alga un VSAOI</t>
  </si>
  <si>
    <t>Janvāris (2021)</t>
  </si>
  <si>
    <t>Februāris (2021)</t>
  </si>
  <si>
    <t>Marts (2021)</t>
  </si>
  <si>
    <t>Aprīlis (2021)</t>
  </si>
  <si>
    <t>(Janvāris-maijs; oktobris-decembris)</t>
  </si>
  <si>
    <t>Persona</t>
  </si>
  <si>
    <t>Darba samaksa</t>
  </si>
  <si>
    <t>DD VSAOI</t>
  </si>
  <si>
    <t>Bergmanis Guntis</t>
  </si>
  <si>
    <t>Kopā</t>
  </si>
  <si>
    <t>Rudzons Ojārs</t>
  </si>
  <si>
    <t>Savickis Juris</t>
  </si>
  <si>
    <t>Riekstiņš Raitis</t>
  </si>
  <si>
    <t>Arājs Ģirts</t>
  </si>
  <si>
    <t>SA=SI/SQ</t>
  </si>
  <si>
    <t>SA-siltumenerģijas apgādes pakalpojuma tarifs (EUR/MWh)</t>
  </si>
  <si>
    <t>SI-siltumenerģijas apgādes pakalpojuma kopējās izmaksas (EUR)</t>
  </si>
  <si>
    <t>SQ-kopējais siltumenerģijas saražotais siltuma daudzums (MWh)</t>
  </si>
  <si>
    <t xml:space="preserve">Zudumi </t>
  </si>
  <si>
    <t>Cena uz 1 m3</t>
  </si>
  <si>
    <t>Darba alga un VSAOI 2021.gads</t>
  </si>
  <si>
    <t>(2021.gada izmaksas)</t>
  </si>
  <si>
    <t>(2022.gada plānotās izmaksas)</t>
  </si>
  <si>
    <t>Kopā 2021 gads</t>
  </si>
  <si>
    <t>t.sk.iedzīvotājiem</t>
  </si>
  <si>
    <t>pašvaldības iestādes</t>
  </si>
  <si>
    <t>pašu patēriņš</t>
  </si>
  <si>
    <t>Saražotā siltumenerģija 2021.gadā (MWh)</t>
  </si>
  <si>
    <t>Pārdotā siltumenerģija kopā (MWh):</t>
  </si>
  <si>
    <t>darbinieku personīgā konta kartiņas siltumenerģijas apgādē nodarbinātajiem</t>
  </si>
  <si>
    <t>Objekti- apkurei</t>
  </si>
  <si>
    <t>Platība</t>
  </si>
  <si>
    <t>Dālderi 18.dz.m</t>
  </si>
  <si>
    <t>Madaras 18 dz.m</t>
  </si>
  <si>
    <t>Silavas 8 dz.m</t>
  </si>
  <si>
    <t>Dzintari 12 dz.m</t>
  </si>
  <si>
    <t>Alejas 18.dz.m</t>
  </si>
  <si>
    <t>Dimanti 18.dz.m</t>
  </si>
  <si>
    <t>Iestādes</t>
  </si>
  <si>
    <t>Pērses skola</t>
  </si>
  <si>
    <t>Skolas ēdnīca</t>
  </si>
  <si>
    <t>Sporta Halle</t>
  </si>
  <si>
    <t>Pagasta pārv.</t>
  </si>
  <si>
    <t>Štāle -frizētava</t>
  </si>
  <si>
    <t>ĢKC kantoris</t>
  </si>
  <si>
    <t>ĢKC Dzeguzīte</t>
  </si>
  <si>
    <t>Medpunkts</t>
  </si>
  <si>
    <t>ZS Zemītes</t>
  </si>
  <si>
    <t>Kopā-  maksas</t>
  </si>
  <si>
    <t>Pavisam</t>
  </si>
  <si>
    <t>Apkure platības m2</t>
  </si>
  <si>
    <t>mW/h</t>
  </si>
  <si>
    <t>Dālderi</t>
  </si>
  <si>
    <t>Madaras</t>
  </si>
  <si>
    <t>Silavas( nestrādā skait.)</t>
  </si>
  <si>
    <t>Dzintari</t>
  </si>
  <si>
    <t>Alejas</t>
  </si>
  <si>
    <t>Sarkanais Krusts-kantoris</t>
  </si>
  <si>
    <t>Sark. Krusts -Dzeguzīte</t>
  </si>
  <si>
    <t>Kopā iestādes</t>
  </si>
  <si>
    <t>Pavisam mW/h</t>
  </si>
  <si>
    <t>Patērētā siltumenerģija 2022 pa ēkām</t>
  </si>
  <si>
    <t xml:space="preserve">Patērētā elektroenerģija </t>
  </si>
  <si>
    <t>Uzturēšanas izdevumi, materiāli</t>
  </si>
  <si>
    <t>remontmateriāli, instrumentu, inventāra uzturēšanas izdevumi, NĪ uzturēšana</t>
  </si>
  <si>
    <t>DRN</t>
  </si>
  <si>
    <t>Dabas resursu nodoklis</t>
  </si>
  <si>
    <t>Izmaksas 2022.gadam ( 60EUR /1m3) pie iepriekšējā apjoma sezonā</t>
  </si>
  <si>
    <t>MWh</t>
  </si>
  <si>
    <t>Vērtības aprēķins 2021.gads, EUR</t>
  </si>
  <si>
    <t>Tarifu paaugst., EUR</t>
  </si>
  <si>
    <t>Aprēķins uz 1 m2 :</t>
  </si>
  <si>
    <t>=74148.67/9251.6/7</t>
  </si>
  <si>
    <t>2021.gada izmaksas</t>
  </si>
  <si>
    <t>2022.gada izmaksas (plānotais tarifs)</t>
  </si>
  <si>
    <t>pielikums</t>
  </si>
  <si>
    <t>Aizkraukles novada domes</t>
  </si>
  <si>
    <t>2022.gada 15.septembra sēdes</t>
  </si>
  <si>
    <t>lēmumam Nr.618 (protokols Nr.19., 46.p.)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</si>
</sst>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(* #,##0.0_);_(* \(#,##0.0\);_(* &quot;-&quot;??_);_(@_)"/>
    <numFmt numFmtId="166" formatCode="_-* #,##0.00\ _€_-;\-* #,##0.00\ _€_-;_-* &quot;-&quot;??\ _€_-;_-@_-"/>
  </numFmts>
  <fonts count="1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i/>
      <u/>
      <sz val="11"/>
      <color theme="1"/>
      <name val="Calibri"/>
      <family val="2"/>
      <charset val="186"/>
      <scheme val="minor"/>
    </font>
    <font>
      <sz val="10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10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0" fillId="0" borderId="5" xfId="0" applyBorder="1"/>
    <xf numFmtId="0" fontId="1" fillId="0" borderId="6" xfId="0" applyFont="1" applyBorder="1"/>
    <xf numFmtId="17" fontId="0" fillId="0" borderId="1" xfId="0" applyNumberFormat="1" applyBorder="1"/>
    <xf numFmtId="0" fontId="0" fillId="0" borderId="7" xfId="0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0" fillId="0" borderId="1" xfId="0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0" fillId="0" borderId="2" xfId="0" applyBorder="1" applyAlignment="1">
      <alignment horizontal="right" wrapText="1"/>
    </xf>
    <xf numFmtId="0" fontId="1" fillId="0" borderId="0" xfId="0" applyFont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0" fillId="0" borderId="15" xfId="0" applyBorder="1"/>
    <xf numFmtId="0" fontId="1" fillId="0" borderId="15" xfId="0" applyFont="1" applyBorder="1"/>
    <xf numFmtId="0" fontId="1" fillId="0" borderId="16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0" xfId="0" applyBorder="1"/>
    <xf numFmtId="0" fontId="0" fillId="0" borderId="20" xfId="0" applyBorder="1"/>
    <xf numFmtId="0" fontId="0" fillId="0" borderId="21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7" fontId="3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65" fontId="5" fillId="0" borderId="1" xfId="1" applyNumberFormat="1" applyFont="1" applyFill="1" applyBorder="1" applyAlignment="1">
      <alignment vertical="center" wrapText="1"/>
    </xf>
    <xf numFmtId="166" fontId="5" fillId="0" borderId="1" xfId="0" applyNumberFormat="1" applyFont="1" applyBorder="1" applyAlignment="1">
      <alignment vertical="center" wrapText="1"/>
    </xf>
    <xf numFmtId="0" fontId="6" fillId="0" borderId="0" xfId="2"/>
    <xf numFmtId="0" fontId="3" fillId="0" borderId="1" xfId="2" applyFont="1" applyBorder="1" applyAlignment="1">
      <alignment vertical="center" wrapText="1"/>
    </xf>
    <xf numFmtId="0" fontId="4" fillId="0" borderId="1" xfId="2" applyFont="1" applyBorder="1" applyAlignment="1">
      <alignment vertical="center" wrapText="1"/>
    </xf>
    <xf numFmtId="0" fontId="4" fillId="0" borderId="0" xfId="2" applyFont="1" applyAlignment="1">
      <alignment vertical="center" wrapText="1"/>
    </xf>
    <xf numFmtId="17" fontId="3" fillId="0" borderId="1" xfId="2" applyNumberFormat="1" applyFont="1" applyBorder="1" applyAlignment="1">
      <alignment vertical="center" wrapText="1"/>
    </xf>
    <xf numFmtId="0" fontId="5" fillId="0" borderId="1" xfId="2" applyFont="1" applyBorder="1" applyAlignment="1">
      <alignment vertical="center" wrapText="1"/>
    </xf>
    <xf numFmtId="165" fontId="5" fillId="0" borderId="1" xfId="3" applyNumberFormat="1" applyFont="1" applyFill="1" applyBorder="1" applyAlignment="1">
      <alignment vertical="center" wrapText="1"/>
    </xf>
    <xf numFmtId="0" fontId="8" fillId="0" borderId="1" xfId="2" applyFont="1" applyBorder="1" applyAlignment="1">
      <alignment vertical="center" wrapText="1"/>
    </xf>
    <xf numFmtId="0" fontId="9" fillId="0" borderId="1" xfId="2" applyFont="1" applyBorder="1" applyAlignment="1">
      <alignment vertical="center" wrapText="1"/>
    </xf>
    <xf numFmtId="0" fontId="7" fillId="0" borderId="1" xfId="2" applyFont="1" applyBorder="1" applyAlignment="1">
      <alignment vertical="center"/>
    </xf>
    <xf numFmtId="0" fontId="7" fillId="0" borderId="1" xfId="2" applyFont="1" applyBorder="1" applyAlignment="1">
      <alignment horizontal="center" vertical="center"/>
    </xf>
    <xf numFmtId="49" fontId="0" fillId="0" borderId="0" xfId="0" applyNumberFormat="1"/>
    <xf numFmtId="0" fontId="11" fillId="0" borderId="0" xfId="0" applyFont="1"/>
    <xf numFmtId="0" fontId="12" fillId="0" borderId="0" xfId="0" applyFont="1" applyAlignment="1">
      <alignment horizontal="right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right" wrapText="1"/>
    </xf>
    <xf numFmtId="0" fontId="0" fillId="0" borderId="2" xfId="0" applyBorder="1" applyAlignment="1">
      <alignment horizontal="right" wrapText="1"/>
    </xf>
    <xf numFmtId="0" fontId="0" fillId="0" borderId="16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0" borderId="15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0" fillId="0" borderId="15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15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12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" fillId="0" borderId="2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2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</cellXfs>
  <cellStyles count="4">
    <cellStyle name="Komats" xfId="1" builtinId="3"/>
    <cellStyle name="Komats 2" xfId="3" xr:uid="{00000000-0005-0000-0000-000007000000}"/>
    <cellStyle name="Parasts" xfId="0" builtinId="0"/>
    <cellStyle name="Parasts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BD062-6AB0-48B9-B8F5-596A9572784E}">
  <dimension ref="A1:N39"/>
  <sheetViews>
    <sheetView tabSelected="1" workbookViewId="0">
      <selection activeCell="H5" sqref="H5:M5"/>
    </sheetView>
  </sheetViews>
  <sheetFormatPr defaultRowHeight="15" x14ac:dyDescent="0.25"/>
  <cols>
    <col min="3" max="3" width="10.140625" bestFit="1" customWidth="1"/>
    <col min="6" max="6" width="10.140625" customWidth="1"/>
    <col min="9" max="9" width="13.42578125" customWidth="1"/>
  </cols>
  <sheetData>
    <row r="1" spans="1:13" ht="15.75" x14ac:dyDescent="0.25">
      <c r="H1" s="50"/>
      <c r="I1" s="89" t="s">
        <v>132</v>
      </c>
      <c r="J1" s="89"/>
      <c r="K1" s="89"/>
      <c r="L1" s="89"/>
      <c r="M1" s="89"/>
    </row>
    <row r="2" spans="1:13" ht="15.75" x14ac:dyDescent="0.25">
      <c r="H2" s="50"/>
      <c r="I2" s="51"/>
      <c r="J2" s="51"/>
      <c r="K2" s="51"/>
      <c r="L2" s="51"/>
      <c r="M2" s="51"/>
    </row>
    <row r="3" spans="1:13" ht="15.75" x14ac:dyDescent="0.25">
      <c r="H3" s="90" t="s">
        <v>133</v>
      </c>
      <c r="I3" s="90"/>
      <c r="J3" s="90"/>
      <c r="K3" s="90"/>
      <c r="L3" s="90"/>
      <c r="M3" s="90"/>
    </row>
    <row r="4" spans="1:13" ht="15.75" x14ac:dyDescent="0.25">
      <c r="H4" s="90" t="s">
        <v>134</v>
      </c>
      <c r="I4" s="90"/>
      <c r="J4" s="90"/>
      <c r="K4" s="90"/>
      <c r="L4" s="90"/>
      <c r="M4" s="90"/>
    </row>
    <row r="5" spans="1:13" ht="15.75" x14ac:dyDescent="0.25">
      <c r="H5" s="90" t="s">
        <v>135</v>
      </c>
      <c r="I5" s="90"/>
      <c r="J5" s="90"/>
      <c r="K5" s="90"/>
      <c r="L5" s="90"/>
      <c r="M5" s="90"/>
    </row>
    <row r="6" spans="1:13" ht="45" customHeight="1" thickBot="1" x14ac:dyDescent="0.3">
      <c r="D6" s="92" t="s">
        <v>0</v>
      </c>
      <c r="E6" s="92"/>
      <c r="F6" s="92"/>
      <c r="G6" s="92"/>
    </row>
    <row r="7" spans="1:13" ht="33.75" customHeight="1" thickBot="1" x14ac:dyDescent="0.3">
      <c r="A7" s="6" t="s">
        <v>5</v>
      </c>
      <c r="B7" s="4" t="s">
        <v>1</v>
      </c>
      <c r="C7" s="3"/>
      <c r="D7" s="93" t="s">
        <v>3</v>
      </c>
      <c r="E7" s="94"/>
      <c r="F7" s="95"/>
      <c r="G7" s="99" t="s">
        <v>126</v>
      </c>
      <c r="H7" s="100"/>
      <c r="I7" s="100"/>
      <c r="J7" s="6" t="s">
        <v>127</v>
      </c>
      <c r="K7" s="10"/>
    </row>
    <row r="8" spans="1:13" ht="89.25" customHeight="1" x14ac:dyDescent="0.25">
      <c r="A8" s="2">
        <v>1</v>
      </c>
      <c r="B8" s="5" t="s">
        <v>2</v>
      </c>
      <c r="C8" s="2"/>
      <c r="D8" s="96" t="s">
        <v>4</v>
      </c>
      <c r="E8" s="97"/>
      <c r="F8" s="98"/>
      <c r="G8" s="101">
        <v>33722.49</v>
      </c>
      <c r="H8" s="102"/>
      <c r="I8" s="102"/>
      <c r="J8" s="75">
        <v>85156.92</v>
      </c>
      <c r="K8" s="76"/>
    </row>
    <row r="9" spans="1:13" x14ac:dyDescent="0.25">
      <c r="A9" s="52">
        <v>2</v>
      </c>
      <c r="B9" s="55" t="s">
        <v>20</v>
      </c>
      <c r="C9" s="56"/>
      <c r="D9" s="61" t="s">
        <v>46</v>
      </c>
      <c r="E9" s="62"/>
      <c r="F9" s="63"/>
      <c r="G9" s="61">
        <v>11680.2</v>
      </c>
      <c r="H9" s="62"/>
      <c r="I9" s="63"/>
      <c r="J9" s="77">
        <v>11680.2</v>
      </c>
      <c r="K9" s="77"/>
    </row>
    <row r="10" spans="1:13" x14ac:dyDescent="0.25">
      <c r="A10" s="53"/>
      <c r="B10" s="57"/>
      <c r="C10" s="58"/>
      <c r="D10" s="64"/>
      <c r="E10" s="65"/>
      <c r="F10" s="66"/>
      <c r="G10" s="64"/>
      <c r="H10" s="65"/>
      <c r="I10" s="66"/>
      <c r="J10" s="77"/>
      <c r="K10" s="77"/>
    </row>
    <row r="11" spans="1:13" x14ac:dyDescent="0.25">
      <c r="A11" s="54"/>
      <c r="B11" s="59"/>
      <c r="C11" s="60"/>
      <c r="D11" s="67"/>
      <c r="E11" s="68"/>
      <c r="F11" s="69"/>
      <c r="G11" s="67"/>
      <c r="H11" s="68"/>
      <c r="I11" s="69"/>
      <c r="J11" s="77"/>
      <c r="K11" s="77"/>
    </row>
    <row r="12" spans="1:13" x14ac:dyDescent="0.25">
      <c r="A12" s="52">
        <v>3</v>
      </c>
      <c r="B12" s="55" t="s">
        <v>45</v>
      </c>
      <c r="C12" s="56"/>
      <c r="D12" s="61" t="s">
        <v>119</v>
      </c>
      <c r="E12" s="62"/>
      <c r="F12" s="63"/>
      <c r="G12" s="61">
        <v>4051.57</v>
      </c>
      <c r="H12" s="62"/>
      <c r="I12" s="63"/>
      <c r="J12" s="78">
        <v>5850</v>
      </c>
      <c r="K12" s="79"/>
    </row>
    <row r="13" spans="1:13" x14ac:dyDescent="0.25">
      <c r="A13" s="53"/>
      <c r="B13" s="57"/>
      <c r="C13" s="58"/>
      <c r="D13" s="64"/>
      <c r="E13" s="65"/>
      <c r="F13" s="66"/>
      <c r="G13" s="64"/>
      <c r="H13" s="65"/>
      <c r="I13" s="66"/>
      <c r="J13" s="80"/>
      <c r="K13" s="81"/>
    </row>
    <row r="14" spans="1:13" x14ac:dyDescent="0.25">
      <c r="A14" s="54"/>
      <c r="B14" s="59"/>
      <c r="C14" s="60"/>
      <c r="D14" s="67"/>
      <c r="E14" s="68"/>
      <c r="F14" s="69"/>
      <c r="G14" s="67"/>
      <c r="H14" s="68"/>
      <c r="I14" s="69"/>
      <c r="J14" s="75"/>
      <c r="K14" s="76"/>
    </row>
    <row r="15" spans="1:13" hidden="1" x14ac:dyDescent="0.25">
      <c r="A15" s="53"/>
      <c r="B15" s="57"/>
      <c r="C15" s="58"/>
      <c r="D15" s="64"/>
      <c r="E15" s="65"/>
      <c r="F15" s="66"/>
      <c r="G15" s="1"/>
      <c r="H15" s="1"/>
      <c r="I15" s="1"/>
    </row>
    <row r="16" spans="1:13" hidden="1" x14ac:dyDescent="0.25">
      <c r="A16" s="54"/>
      <c r="B16" s="59"/>
      <c r="C16" s="60"/>
      <c r="D16" s="67"/>
      <c r="E16" s="68"/>
      <c r="F16" s="69"/>
      <c r="G16" s="1"/>
      <c r="H16" s="1"/>
      <c r="I16" s="1"/>
    </row>
    <row r="17" spans="1:14" ht="45" customHeight="1" x14ac:dyDescent="0.25">
      <c r="A17" s="52">
        <v>4</v>
      </c>
      <c r="B17" s="55" t="s">
        <v>56</v>
      </c>
      <c r="C17" s="56"/>
      <c r="D17" s="61" t="s">
        <v>86</v>
      </c>
      <c r="E17" s="62"/>
      <c r="F17" s="63"/>
      <c r="G17" s="61">
        <v>23903.69</v>
      </c>
      <c r="H17" s="62"/>
      <c r="I17" s="63"/>
      <c r="J17" s="78">
        <v>23903.69</v>
      </c>
      <c r="K17" s="79"/>
    </row>
    <row r="18" spans="1:14" x14ac:dyDescent="0.25">
      <c r="A18" s="53"/>
      <c r="B18" s="57"/>
      <c r="C18" s="58"/>
      <c r="D18" s="64"/>
      <c r="E18" s="65"/>
      <c r="F18" s="66"/>
      <c r="G18" s="64"/>
      <c r="H18" s="65"/>
      <c r="I18" s="66"/>
      <c r="J18" s="80"/>
      <c r="K18" s="81"/>
    </row>
    <row r="19" spans="1:14" x14ac:dyDescent="0.25">
      <c r="A19" s="54"/>
      <c r="B19" s="59"/>
      <c r="C19" s="60"/>
      <c r="D19" s="67"/>
      <c r="E19" s="68"/>
      <c r="F19" s="69"/>
      <c r="G19" s="67"/>
      <c r="H19" s="68"/>
      <c r="I19" s="69"/>
      <c r="J19" s="75"/>
      <c r="K19" s="76"/>
    </row>
    <row r="20" spans="1:14" ht="75" customHeight="1" x14ac:dyDescent="0.25">
      <c r="A20" s="14">
        <v>5</v>
      </c>
      <c r="B20" s="84" t="s">
        <v>120</v>
      </c>
      <c r="C20" s="85"/>
      <c r="D20" s="86" t="s">
        <v>121</v>
      </c>
      <c r="E20" s="87"/>
      <c r="F20" s="88"/>
      <c r="G20" s="86">
        <v>617.58000000000004</v>
      </c>
      <c r="H20" s="87"/>
      <c r="I20" s="88"/>
      <c r="J20" s="70">
        <v>3030</v>
      </c>
      <c r="K20" s="71"/>
    </row>
    <row r="21" spans="1:14" ht="75" customHeight="1" x14ac:dyDescent="0.25">
      <c r="A21" s="14">
        <v>6</v>
      </c>
      <c r="B21" s="84" t="s">
        <v>122</v>
      </c>
      <c r="C21" s="85"/>
      <c r="D21" s="86" t="s">
        <v>123</v>
      </c>
      <c r="E21" s="87"/>
      <c r="F21" s="88"/>
      <c r="G21" s="86">
        <v>173.14</v>
      </c>
      <c r="H21" s="87"/>
      <c r="I21" s="88"/>
      <c r="J21" s="70">
        <v>250</v>
      </c>
      <c r="K21" s="71"/>
    </row>
    <row r="22" spans="1:14" x14ac:dyDescent="0.25">
      <c r="A22" s="1"/>
      <c r="B22" s="70"/>
      <c r="C22" s="71"/>
      <c r="D22" s="82" t="s">
        <v>18</v>
      </c>
      <c r="E22" s="91"/>
      <c r="F22" s="83"/>
      <c r="G22" s="72">
        <f>SUM(G8:I21)</f>
        <v>74148.67</v>
      </c>
      <c r="H22" s="73"/>
      <c r="I22" s="74"/>
      <c r="J22" s="82">
        <f>SUM(J8:K21)</f>
        <v>129870.81</v>
      </c>
      <c r="K22" s="83"/>
    </row>
    <row r="24" spans="1:14" x14ac:dyDescent="0.25">
      <c r="B24" s="24" t="s">
        <v>84</v>
      </c>
      <c r="C24" s="25"/>
      <c r="D24" s="25"/>
      <c r="E24" s="25"/>
      <c r="F24" s="25"/>
      <c r="G24" s="26">
        <v>2465</v>
      </c>
    </row>
    <row r="25" spans="1:14" x14ac:dyDescent="0.25">
      <c r="B25" s="27" t="s">
        <v>75</v>
      </c>
      <c r="G25" s="28">
        <v>283.60000000000002</v>
      </c>
    </row>
    <row r="26" spans="1:14" x14ac:dyDescent="0.25">
      <c r="B26" s="27" t="s">
        <v>85</v>
      </c>
      <c r="G26" s="16">
        <v>2181.4</v>
      </c>
    </row>
    <row r="27" spans="1:14" x14ac:dyDescent="0.25">
      <c r="B27" s="27" t="s">
        <v>81</v>
      </c>
      <c r="G27" s="28">
        <v>1169.3</v>
      </c>
    </row>
    <row r="28" spans="1:14" x14ac:dyDescent="0.25">
      <c r="B28" s="27" t="s">
        <v>82</v>
      </c>
      <c r="G28" s="28">
        <v>278.10000000000002</v>
      </c>
    </row>
    <row r="29" spans="1:14" x14ac:dyDescent="0.25">
      <c r="B29" s="29" t="s">
        <v>83</v>
      </c>
      <c r="C29" s="30"/>
      <c r="D29" s="30"/>
      <c r="E29" s="30"/>
      <c r="F29" s="30"/>
      <c r="G29" s="5">
        <v>734</v>
      </c>
    </row>
    <row r="31" spans="1:14" x14ac:dyDescent="0.25">
      <c r="B31" t="s">
        <v>71</v>
      </c>
      <c r="D31" s="15">
        <f>G22/G26</f>
        <v>33.991322086733291</v>
      </c>
      <c r="E31" t="s">
        <v>78</v>
      </c>
      <c r="G31" t="s">
        <v>125</v>
      </c>
      <c r="J31" s="15">
        <f>J22/G26</f>
        <v>59.535532227010172</v>
      </c>
      <c r="K31" t="s">
        <v>79</v>
      </c>
      <c r="N31" t="s">
        <v>125</v>
      </c>
    </row>
    <row r="33" spans="2:6" x14ac:dyDescent="0.25">
      <c r="B33" t="s">
        <v>72</v>
      </c>
    </row>
    <row r="34" spans="2:6" x14ac:dyDescent="0.25">
      <c r="B34" t="s">
        <v>73</v>
      </c>
    </row>
    <row r="35" spans="2:6" x14ac:dyDescent="0.25">
      <c r="B35" t="s">
        <v>74</v>
      </c>
    </row>
    <row r="37" spans="2:6" x14ac:dyDescent="0.25">
      <c r="B37" t="s">
        <v>128</v>
      </c>
    </row>
    <row r="38" spans="2:6" x14ac:dyDescent="0.25">
      <c r="C38" s="49" t="s">
        <v>129</v>
      </c>
      <c r="E38">
        <f>74148.67/9251.6/7</f>
        <v>1.1449551583355466</v>
      </c>
      <c r="F38" t="s">
        <v>130</v>
      </c>
    </row>
    <row r="39" spans="2:6" x14ac:dyDescent="0.25">
      <c r="E39">
        <f>129870.81/9251.6/7</f>
        <v>2.0053799188402932</v>
      </c>
      <c r="F39" t="s">
        <v>131</v>
      </c>
    </row>
  </sheetData>
  <mergeCells count="40">
    <mergeCell ref="I1:M1"/>
    <mergeCell ref="H3:M3"/>
    <mergeCell ref="H4:M4"/>
    <mergeCell ref="H5:M5"/>
    <mergeCell ref="D22:F22"/>
    <mergeCell ref="D6:G6"/>
    <mergeCell ref="D7:F7"/>
    <mergeCell ref="D8:F8"/>
    <mergeCell ref="G7:I7"/>
    <mergeCell ref="G8:I8"/>
    <mergeCell ref="B22:C22"/>
    <mergeCell ref="G22:I22"/>
    <mergeCell ref="J8:K8"/>
    <mergeCell ref="J9:K11"/>
    <mergeCell ref="J12:K14"/>
    <mergeCell ref="J17:K19"/>
    <mergeCell ref="J22:K22"/>
    <mergeCell ref="G17:I19"/>
    <mergeCell ref="B20:C20"/>
    <mergeCell ref="D20:F20"/>
    <mergeCell ref="G20:I20"/>
    <mergeCell ref="B21:C21"/>
    <mergeCell ref="D21:F21"/>
    <mergeCell ref="G21:I21"/>
    <mergeCell ref="J20:K20"/>
    <mergeCell ref="J21:K21"/>
    <mergeCell ref="A15:A16"/>
    <mergeCell ref="B15:C16"/>
    <mergeCell ref="D15:F16"/>
    <mergeCell ref="A17:A19"/>
    <mergeCell ref="B17:C19"/>
    <mergeCell ref="D17:F19"/>
    <mergeCell ref="A9:A11"/>
    <mergeCell ref="B9:C11"/>
    <mergeCell ref="D9:F11"/>
    <mergeCell ref="G9:I11"/>
    <mergeCell ref="A12:A14"/>
    <mergeCell ref="B12:C14"/>
    <mergeCell ref="D12:F14"/>
    <mergeCell ref="G12:I14"/>
  </mergeCells>
  <pageMargins left="0.9055118110236221" right="0.31496062992125984" top="0.74803149606299213" bottom="0.35433070866141736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A209F-6869-4D70-A66C-AB57DA2263D1}">
  <dimension ref="A1:F16"/>
  <sheetViews>
    <sheetView workbookViewId="0">
      <selection activeCell="C37" sqref="C37"/>
    </sheetView>
  </sheetViews>
  <sheetFormatPr defaultRowHeight="15" x14ac:dyDescent="0.25"/>
  <cols>
    <col min="2" max="2" width="16.85546875" customWidth="1"/>
    <col min="3" max="4" width="17.5703125" customWidth="1"/>
    <col min="5" max="5" width="17.7109375" customWidth="1"/>
    <col min="6" max="6" width="61.7109375" customWidth="1"/>
  </cols>
  <sheetData>
    <row r="1" spans="1:6" x14ac:dyDescent="0.25">
      <c r="B1" s="103" t="s">
        <v>19</v>
      </c>
      <c r="C1" s="103"/>
      <c r="D1" s="103"/>
    </row>
    <row r="2" spans="1:6" ht="15.75" thickBot="1" x14ac:dyDescent="0.3"/>
    <row r="3" spans="1:6" x14ac:dyDescent="0.25">
      <c r="A3" s="18" t="s">
        <v>5</v>
      </c>
      <c r="B3" s="17" t="s">
        <v>6</v>
      </c>
      <c r="C3" s="17" t="s">
        <v>7</v>
      </c>
      <c r="D3" s="20" t="s">
        <v>8</v>
      </c>
      <c r="E3" s="11" t="s">
        <v>76</v>
      </c>
      <c r="F3" s="11" t="s">
        <v>124</v>
      </c>
    </row>
    <row r="4" spans="1:6" x14ac:dyDescent="0.25">
      <c r="A4" s="11">
        <v>1</v>
      </c>
      <c r="B4" s="1" t="s">
        <v>57</v>
      </c>
      <c r="C4" s="1">
        <v>266.8</v>
      </c>
      <c r="D4" s="21">
        <v>6613.97</v>
      </c>
      <c r="E4" s="1">
        <f>D4/C4</f>
        <v>24.789992503748127</v>
      </c>
      <c r="F4" s="1">
        <f>266.8*60</f>
        <v>16008</v>
      </c>
    </row>
    <row r="5" spans="1:6" x14ac:dyDescent="0.25">
      <c r="A5" s="11">
        <v>2</v>
      </c>
      <c r="B5" s="1" t="s">
        <v>58</v>
      </c>
      <c r="C5" s="1">
        <v>250.4</v>
      </c>
      <c r="D5" s="21">
        <v>6207.41</v>
      </c>
      <c r="E5" s="1">
        <f t="shared" ref="E5:E15" si="0">D5/C5</f>
        <v>24.789976038338658</v>
      </c>
      <c r="F5" s="1">
        <f t="shared" ref="F5:F10" si="1">C5*60</f>
        <v>15024</v>
      </c>
    </row>
    <row r="6" spans="1:6" x14ac:dyDescent="0.25">
      <c r="A6" s="11">
        <v>3</v>
      </c>
      <c r="B6" s="1" t="s">
        <v>59</v>
      </c>
      <c r="C6" s="1">
        <v>240.3</v>
      </c>
      <c r="D6" s="21">
        <v>5957.03</v>
      </c>
      <c r="E6" s="1">
        <f t="shared" si="0"/>
        <v>24.789970869746149</v>
      </c>
      <c r="F6" s="1">
        <f t="shared" si="1"/>
        <v>14418</v>
      </c>
    </row>
    <row r="7" spans="1:6" x14ac:dyDescent="0.25">
      <c r="A7" s="11">
        <v>4</v>
      </c>
      <c r="B7" s="1" t="s">
        <v>60</v>
      </c>
      <c r="C7" s="1">
        <v>181.5</v>
      </c>
      <c r="D7" s="21">
        <v>4499.38</v>
      </c>
      <c r="E7" s="1">
        <f t="shared" si="0"/>
        <v>24.789972451790636</v>
      </c>
      <c r="F7" s="1">
        <f t="shared" si="1"/>
        <v>10890</v>
      </c>
    </row>
    <row r="8" spans="1:6" x14ac:dyDescent="0.25">
      <c r="A8" s="11">
        <v>6</v>
      </c>
      <c r="B8" s="7" t="s">
        <v>9</v>
      </c>
      <c r="C8" s="1">
        <v>106.4</v>
      </c>
      <c r="D8" s="21">
        <v>2459.2399999999998</v>
      </c>
      <c r="E8" s="1">
        <f t="shared" si="0"/>
        <v>23.11315789473684</v>
      </c>
      <c r="F8" s="1">
        <f t="shared" si="1"/>
        <v>6384</v>
      </c>
    </row>
    <row r="9" spans="1:6" x14ac:dyDescent="0.25">
      <c r="A9" s="11">
        <v>7</v>
      </c>
      <c r="B9" s="1" t="s">
        <v>10</v>
      </c>
      <c r="C9" s="1">
        <v>159.88200000000001</v>
      </c>
      <c r="D9" s="21">
        <v>3266.38</v>
      </c>
      <c r="E9" s="1">
        <f t="shared" si="0"/>
        <v>20.429942082285685</v>
      </c>
      <c r="F9" s="1">
        <f t="shared" si="1"/>
        <v>9592.92</v>
      </c>
    </row>
    <row r="10" spans="1:6" x14ac:dyDescent="0.25">
      <c r="A10" s="11">
        <v>8</v>
      </c>
      <c r="B10" s="1" t="s">
        <v>12</v>
      </c>
      <c r="C10" s="1">
        <v>214</v>
      </c>
      <c r="D10" s="21">
        <v>4372.0200000000004</v>
      </c>
      <c r="E10" s="1">
        <f t="shared" si="0"/>
        <v>20.430000000000003</v>
      </c>
      <c r="F10" s="1">
        <f t="shared" si="1"/>
        <v>12840</v>
      </c>
    </row>
    <row r="11" spans="1:6" x14ac:dyDescent="0.25">
      <c r="A11" s="11"/>
      <c r="B11" s="11" t="s">
        <v>80</v>
      </c>
      <c r="C11" s="11">
        <f>SUM(C4:C10)</f>
        <v>1419.2820000000002</v>
      </c>
      <c r="D11" s="22">
        <f>SUM(D4:D10)</f>
        <v>33375.43</v>
      </c>
      <c r="E11" s="11">
        <f t="shared" si="0"/>
        <v>23.515714283701193</v>
      </c>
      <c r="F11" s="11">
        <f>SUM(F4:F10)</f>
        <v>85156.92</v>
      </c>
    </row>
    <row r="12" spans="1:6" x14ac:dyDescent="0.25">
      <c r="A12" s="11">
        <v>9</v>
      </c>
      <c r="B12" s="1" t="s">
        <v>13</v>
      </c>
      <c r="C12" s="1">
        <v>196</v>
      </c>
      <c r="D12" s="21">
        <v>4004.28</v>
      </c>
      <c r="E12" s="1">
        <f t="shared" si="0"/>
        <v>20.43</v>
      </c>
      <c r="F12" s="8"/>
    </row>
    <row r="13" spans="1:6" x14ac:dyDescent="0.25">
      <c r="A13" s="11">
        <v>10</v>
      </c>
      <c r="B13" s="1" t="s">
        <v>14</v>
      </c>
      <c r="C13" s="1">
        <v>176.7</v>
      </c>
      <c r="D13" s="21">
        <v>3609.97</v>
      </c>
      <c r="E13" s="1">
        <f t="shared" si="0"/>
        <v>20.429937747594792</v>
      </c>
    </row>
    <row r="14" spans="1:6" x14ac:dyDescent="0.25">
      <c r="A14" s="11">
        <v>11</v>
      </c>
      <c r="B14" s="1" t="s">
        <v>43</v>
      </c>
      <c r="C14" s="1">
        <v>174.4</v>
      </c>
      <c r="D14" s="21">
        <v>3563</v>
      </c>
      <c r="E14" s="1">
        <f t="shared" si="0"/>
        <v>20.430045871559631</v>
      </c>
    </row>
    <row r="15" spans="1:6" ht="15.75" thickBot="1" x14ac:dyDescent="0.3">
      <c r="A15" s="11">
        <v>12</v>
      </c>
      <c r="B15" s="1" t="s">
        <v>44</v>
      </c>
      <c r="C15" s="1">
        <v>168.6</v>
      </c>
      <c r="D15" s="21">
        <v>3820.2</v>
      </c>
      <c r="E15" s="1">
        <f t="shared" si="0"/>
        <v>22.658362989323845</v>
      </c>
    </row>
    <row r="16" spans="1:6" ht="15.75" thickBot="1" x14ac:dyDescent="0.3">
      <c r="A16" s="1"/>
      <c r="B16" s="4" t="s">
        <v>18</v>
      </c>
      <c r="C16" s="9">
        <f>SUM(C12:C15)</f>
        <v>715.7</v>
      </c>
      <c r="D16" s="10">
        <f>SUM(D12:D15)</f>
        <v>14997.45</v>
      </c>
    </row>
  </sheetData>
  <mergeCells count="1">
    <mergeCell ref="B1:D1"/>
  </mergeCells>
  <pageMargins left="0.70866141732283472" right="0.31496062992125984" top="0.74803149606299213" bottom="0.74803149606299213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0ECE6-5D70-4050-8FBF-2CAAAB625123}">
  <dimension ref="A2:Q11"/>
  <sheetViews>
    <sheetView workbookViewId="0">
      <selection activeCell="T21" sqref="T21"/>
    </sheetView>
  </sheetViews>
  <sheetFormatPr defaultRowHeight="15" x14ac:dyDescent="0.25"/>
  <cols>
    <col min="2" max="3" width="16.7109375" customWidth="1"/>
    <col min="4" max="4" width="10.42578125" customWidth="1"/>
    <col min="16" max="16" width="11.5703125" customWidth="1"/>
  </cols>
  <sheetData>
    <row r="2" spans="1:17" x14ac:dyDescent="0.25">
      <c r="B2" s="103" t="s">
        <v>77</v>
      </c>
      <c r="C2" s="103"/>
      <c r="D2" s="103"/>
      <c r="E2" s="103"/>
    </row>
    <row r="3" spans="1:17" ht="15.75" thickBot="1" x14ac:dyDescent="0.3"/>
    <row r="4" spans="1:17" x14ac:dyDescent="0.25">
      <c r="A4" s="104" t="s">
        <v>5</v>
      </c>
      <c r="B4" s="104" t="s">
        <v>62</v>
      </c>
      <c r="C4" s="104" t="s">
        <v>48</v>
      </c>
      <c r="D4" s="104"/>
      <c r="E4" s="104" t="s">
        <v>49</v>
      </c>
      <c r="F4" s="104"/>
      <c r="G4" s="104" t="s">
        <v>15</v>
      </c>
      <c r="H4" s="104"/>
      <c r="I4" s="104" t="s">
        <v>16</v>
      </c>
      <c r="J4" s="104"/>
      <c r="K4" s="104" t="s">
        <v>54</v>
      </c>
      <c r="L4" s="104"/>
      <c r="M4" s="104" t="s">
        <v>55</v>
      </c>
      <c r="N4" s="104"/>
      <c r="O4" s="104" t="s">
        <v>11</v>
      </c>
      <c r="P4" s="82"/>
      <c r="Q4" s="106" t="s">
        <v>66</v>
      </c>
    </row>
    <row r="5" spans="1:17" ht="15.75" thickBot="1" x14ac:dyDescent="0.3">
      <c r="A5" s="105"/>
      <c r="B5" s="105"/>
      <c r="C5" s="19" t="s">
        <v>63</v>
      </c>
      <c r="D5" s="19" t="s">
        <v>64</v>
      </c>
      <c r="E5" s="19" t="s">
        <v>63</v>
      </c>
      <c r="F5" s="19" t="s">
        <v>64</v>
      </c>
      <c r="G5" s="19" t="s">
        <v>63</v>
      </c>
      <c r="H5" s="19" t="s">
        <v>64</v>
      </c>
      <c r="I5" s="19" t="s">
        <v>63</v>
      </c>
      <c r="J5" s="19" t="s">
        <v>64</v>
      </c>
      <c r="K5" s="19" t="s">
        <v>63</v>
      </c>
      <c r="L5" s="19" t="s">
        <v>64</v>
      </c>
      <c r="M5" s="19" t="s">
        <v>63</v>
      </c>
      <c r="N5" s="19" t="s">
        <v>64</v>
      </c>
      <c r="O5" s="19" t="s">
        <v>63</v>
      </c>
      <c r="P5" s="23" t="s">
        <v>64</v>
      </c>
      <c r="Q5" s="107"/>
    </row>
    <row r="6" spans="1:17" x14ac:dyDescent="0.25">
      <c r="A6" s="1">
        <v>1</v>
      </c>
      <c r="B6" s="1" t="s">
        <v>65</v>
      </c>
      <c r="C6" s="1">
        <v>405.79</v>
      </c>
      <c r="D6" s="1">
        <v>95.73</v>
      </c>
      <c r="E6" s="1">
        <v>1009.36</v>
      </c>
      <c r="F6" s="1">
        <v>238.11</v>
      </c>
      <c r="G6" s="1">
        <v>791.12</v>
      </c>
      <c r="H6" s="1">
        <v>184.03</v>
      </c>
      <c r="I6" s="1">
        <v>1351.25</v>
      </c>
      <c r="J6" s="1">
        <v>318.76</v>
      </c>
      <c r="K6" s="1"/>
      <c r="L6" s="1"/>
      <c r="M6" s="1"/>
      <c r="N6" s="1"/>
      <c r="O6" s="1"/>
      <c r="P6" s="1"/>
      <c r="Q6" s="2">
        <f>SUM(C6:P6)</f>
        <v>4394.1500000000005</v>
      </c>
    </row>
    <row r="7" spans="1:17" x14ac:dyDescent="0.25">
      <c r="A7" s="1">
        <v>2</v>
      </c>
      <c r="B7" s="1" t="s">
        <v>68</v>
      </c>
      <c r="C7" s="1">
        <v>457.96</v>
      </c>
      <c r="D7" s="1">
        <v>108.04</v>
      </c>
      <c r="E7" s="1">
        <v>590.95000000000005</v>
      </c>
      <c r="F7" s="1">
        <v>139.41</v>
      </c>
      <c r="G7" s="1">
        <v>1545.75</v>
      </c>
      <c r="H7" s="1">
        <v>364.65</v>
      </c>
      <c r="I7" s="1">
        <v>608.66</v>
      </c>
      <c r="J7" s="1">
        <v>143.58000000000001</v>
      </c>
      <c r="K7" s="1">
        <v>665.43</v>
      </c>
      <c r="L7" s="1">
        <v>156.97999999999999</v>
      </c>
      <c r="M7" s="1">
        <v>715</v>
      </c>
      <c r="N7" s="1">
        <v>168.67</v>
      </c>
      <c r="O7" s="1">
        <v>715</v>
      </c>
      <c r="P7" s="1">
        <v>168.67</v>
      </c>
      <c r="Q7" s="1">
        <f>SUM(C7:P7)</f>
        <v>6548.75</v>
      </c>
    </row>
    <row r="8" spans="1:17" x14ac:dyDescent="0.25">
      <c r="A8" s="1">
        <v>3</v>
      </c>
      <c r="B8" s="1" t="s">
        <v>67</v>
      </c>
      <c r="C8" s="1">
        <v>808.17</v>
      </c>
      <c r="D8" s="1">
        <v>190.65</v>
      </c>
      <c r="E8" s="1">
        <v>353.05</v>
      </c>
      <c r="F8" s="1">
        <v>83.28</v>
      </c>
      <c r="G8" s="1"/>
      <c r="H8" s="1"/>
      <c r="I8" s="1">
        <v>1218.33</v>
      </c>
      <c r="J8" s="1">
        <v>127.92</v>
      </c>
      <c r="K8" s="1">
        <v>600.16</v>
      </c>
      <c r="L8" s="1">
        <v>141.58000000000001</v>
      </c>
      <c r="M8" s="1">
        <v>552.85</v>
      </c>
      <c r="N8" s="1">
        <v>130.41999999999999</v>
      </c>
      <c r="O8" s="1"/>
      <c r="P8" s="1"/>
      <c r="Q8" s="1">
        <f>SUM(C8:P8)</f>
        <v>4206.4099999999989</v>
      </c>
    </row>
    <row r="9" spans="1:17" x14ac:dyDescent="0.25">
      <c r="A9" s="1">
        <v>4</v>
      </c>
      <c r="B9" s="1" t="s">
        <v>69</v>
      </c>
      <c r="C9" s="1"/>
      <c r="D9" s="1"/>
      <c r="E9" s="1"/>
      <c r="F9" s="1"/>
      <c r="G9" s="1"/>
      <c r="H9" s="1"/>
      <c r="I9" s="1"/>
      <c r="J9" s="1"/>
      <c r="K9" s="1">
        <v>469.36</v>
      </c>
      <c r="L9" s="1">
        <v>110.72</v>
      </c>
      <c r="M9" s="1"/>
      <c r="N9" s="1"/>
      <c r="O9" s="1"/>
      <c r="P9" s="1"/>
      <c r="Q9" s="1">
        <f>SUM(C9:P9)</f>
        <v>580.08000000000004</v>
      </c>
    </row>
    <row r="10" spans="1:17" x14ac:dyDescent="0.25">
      <c r="A10" s="1">
        <v>5</v>
      </c>
      <c r="B10" s="1" t="s">
        <v>70</v>
      </c>
      <c r="C10" s="1">
        <v>1166.22</v>
      </c>
      <c r="D10" s="1">
        <v>275.11</v>
      </c>
      <c r="E10" s="1">
        <v>872.96</v>
      </c>
      <c r="F10" s="1">
        <v>205.93</v>
      </c>
      <c r="G10" s="1">
        <v>726.33</v>
      </c>
      <c r="H10" s="1">
        <v>168.75</v>
      </c>
      <c r="I10" s="1">
        <v>1366.78</v>
      </c>
      <c r="J10" s="1">
        <v>322.42</v>
      </c>
      <c r="K10" s="1">
        <v>387.53</v>
      </c>
      <c r="L10" s="1">
        <v>91.42</v>
      </c>
      <c r="M10" s="1">
        <v>687.99</v>
      </c>
      <c r="N10" s="1">
        <v>162.30000000000001</v>
      </c>
      <c r="O10" s="1">
        <v>1408.33</v>
      </c>
      <c r="P10" s="1">
        <v>332.23</v>
      </c>
      <c r="Q10" s="1">
        <f>SUM(C10:P10)</f>
        <v>8174.2999999999993</v>
      </c>
    </row>
    <row r="11" spans="1:17" x14ac:dyDescent="0.25">
      <c r="Q11" s="15">
        <f>SUM(Q6:Q10)</f>
        <v>23903.690000000002</v>
      </c>
    </row>
  </sheetData>
  <mergeCells count="11">
    <mergeCell ref="A4:A5"/>
    <mergeCell ref="B4:B5"/>
    <mergeCell ref="Q4:Q5"/>
    <mergeCell ref="B2:E2"/>
    <mergeCell ref="C4:D4"/>
    <mergeCell ref="E4:F4"/>
    <mergeCell ref="G4:H4"/>
    <mergeCell ref="I4:J4"/>
    <mergeCell ref="K4:L4"/>
    <mergeCell ref="M4:N4"/>
    <mergeCell ref="O4:P4"/>
  </mergeCells>
  <pageMargins left="0.31496062992125984" right="0.31496062992125984" top="0.74803149606299213" bottom="0.74803149606299213" header="0.31496062992125984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0EA89-515F-4B1C-B24C-73D6E5023D2C}">
  <dimension ref="A1:H11"/>
  <sheetViews>
    <sheetView workbookViewId="0">
      <selection activeCell="K4" sqref="K4"/>
    </sheetView>
  </sheetViews>
  <sheetFormatPr defaultRowHeight="15" x14ac:dyDescent="0.25"/>
  <cols>
    <col min="2" max="2" width="16.5703125" customWidth="1"/>
    <col min="3" max="3" width="35.7109375" customWidth="1"/>
    <col min="4" max="4" width="18.140625" customWidth="1"/>
    <col min="5" max="5" width="12.28515625" customWidth="1"/>
    <col min="6" max="6" width="16.5703125" customWidth="1"/>
    <col min="7" max="7" width="15.140625" customWidth="1"/>
    <col min="8" max="8" width="18.140625" customWidth="1"/>
  </cols>
  <sheetData>
    <row r="1" spans="1:8" x14ac:dyDescent="0.25">
      <c r="B1" s="103" t="s">
        <v>20</v>
      </c>
      <c r="C1" s="103"/>
      <c r="D1" s="103"/>
      <c r="E1" s="103"/>
      <c r="F1" s="103"/>
    </row>
    <row r="3" spans="1:8" ht="47.25" customHeight="1" x14ac:dyDescent="0.25">
      <c r="A3" s="11" t="s">
        <v>5</v>
      </c>
      <c r="B3" s="11" t="s">
        <v>21</v>
      </c>
      <c r="C3" s="11" t="s">
        <v>22</v>
      </c>
      <c r="D3" s="11" t="s">
        <v>23</v>
      </c>
      <c r="E3" s="13" t="s">
        <v>29</v>
      </c>
      <c r="F3" s="11" t="s">
        <v>24</v>
      </c>
      <c r="G3" s="13" t="s">
        <v>25</v>
      </c>
      <c r="H3" s="13" t="s">
        <v>26</v>
      </c>
    </row>
    <row r="4" spans="1:8" ht="30" customHeight="1" x14ac:dyDescent="0.25">
      <c r="A4" s="1">
        <v>1</v>
      </c>
      <c r="B4" s="1" t="s">
        <v>27</v>
      </c>
      <c r="C4" s="12" t="s">
        <v>28</v>
      </c>
      <c r="D4" s="1">
        <v>34880</v>
      </c>
      <c r="E4" s="1">
        <v>22381.59</v>
      </c>
      <c r="F4" s="1">
        <f>D4-E4</f>
        <v>12498.41</v>
      </c>
      <c r="G4" s="1">
        <v>10</v>
      </c>
      <c r="H4" s="1">
        <v>3488.04</v>
      </c>
    </row>
    <row r="5" spans="1:8" x14ac:dyDescent="0.25">
      <c r="A5" s="1">
        <v>2</v>
      </c>
      <c r="B5" s="1" t="s">
        <v>30</v>
      </c>
      <c r="C5" s="1" t="s">
        <v>31</v>
      </c>
      <c r="D5" s="1">
        <v>89378.72</v>
      </c>
      <c r="E5" s="1">
        <v>61116.99</v>
      </c>
      <c r="F5" s="1">
        <f>D5-E5</f>
        <v>28261.730000000003</v>
      </c>
      <c r="G5" s="1">
        <v>1.65</v>
      </c>
      <c r="H5" s="1">
        <v>633.6</v>
      </c>
    </row>
    <row r="6" spans="1:8" x14ac:dyDescent="0.25">
      <c r="A6" s="1">
        <v>3</v>
      </c>
      <c r="B6" s="1" t="s">
        <v>32</v>
      </c>
      <c r="C6" s="1" t="s">
        <v>33</v>
      </c>
      <c r="D6" s="1">
        <v>6020.18</v>
      </c>
      <c r="E6" s="1">
        <v>6020.18</v>
      </c>
      <c r="F6" s="1">
        <v>0</v>
      </c>
      <c r="G6" s="1">
        <v>20</v>
      </c>
      <c r="H6" s="1">
        <v>0</v>
      </c>
    </row>
    <row r="7" spans="1:8" x14ac:dyDescent="0.25">
      <c r="A7" s="1">
        <v>4</v>
      </c>
      <c r="B7" s="1" t="s">
        <v>34</v>
      </c>
      <c r="C7" s="1" t="s">
        <v>35</v>
      </c>
      <c r="D7" s="1">
        <v>1150</v>
      </c>
      <c r="E7" s="1">
        <v>469.42</v>
      </c>
      <c r="F7" s="1">
        <v>680.58</v>
      </c>
      <c r="G7" s="1">
        <v>10</v>
      </c>
      <c r="H7" s="1">
        <v>114.96</v>
      </c>
    </row>
    <row r="8" spans="1:8" x14ac:dyDescent="0.25">
      <c r="A8" s="1">
        <v>5</v>
      </c>
      <c r="B8" s="1" t="s">
        <v>36</v>
      </c>
      <c r="C8" s="1" t="s">
        <v>37</v>
      </c>
      <c r="D8" s="1">
        <v>15743.88</v>
      </c>
      <c r="E8" s="1">
        <v>15743.88</v>
      </c>
      <c r="F8" s="1">
        <v>0</v>
      </c>
      <c r="G8" s="1">
        <v>20</v>
      </c>
      <c r="H8" s="1">
        <v>0</v>
      </c>
    </row>
    <row r="9" spans="1:8" x14ac:dyDescent="0.25">
      <c r="A9" s="1">
        <v>6</v>
      </c>
      <c r="B9" s="1" t="s">
        <v>38</v>
      </c>
      <c r="C9" s="1" t="s">
        <v>39</v>
      </c>
      <c r="D9" s="1">
        <v>138770.99</v>
      </c>
      <c r="E9" s="1">
        <v>98874.09</v>
      </c>
      <c r="F9" s="1">
        <v>39896.9</v>
      </c>
      <c r="G9" s="1">
        <v>5</v>
      </c>
      <c r="H9" s="1">
        <v>6938.52</v>
      </c>
    </row>
    <row r="10" spans="1:8" x14ac:dyDescent="0.25">
      <c r="A10" s="1">
        <v>7</v>
      </c>
      <c r="B10" s="1" t="s">
        <v>40</v>
      </c>
      <c r="C10" s="1" t="s">
        <v>41</v>
      </c>
      <c r="D10" s="1">
        <v>10100.879999999999</v>
      </c>
      <c r="E10" s="1">
        <v>7197.27</v>
      </c>
      <c r="F10" s="1">
        <v>2903.61</v>
      </c>
      <c r="G10" s="1">
        <v>5</v>
      </c>
      <c r="H10" s="1">
        <v>505.08</v>
      </c>
    </row>
    <row r="11" spans="1:8" x14ac:dyDescent="0.25">
      <c r="A11" s="1"/>
      <c r="B11" s="1"/>
      <c r="C11" s="1"/>
      <c r="D11" s="1"/>
      <c r="E11" s="1"/>
      <c r="F11" s="1"/>
      <c r="G11" s="11" t="s">
        <v>18</v>
      </c>
      <c r="H11" s="11">
        <f>SUM(H4:H10)</f>
        <v>11680.2</v>
      </c>
    </row>
  </sheetData>
  <mergeCells count="1">
    <mergeCell ref="B1:F1"/>
  </mergeCells>
  <pageMargins left="0.70866141732283472" right="0.31496062992125984" top="1.1417322834645669" bottom="0.74803149606299213" header="0.31496062992125984" footer="0.31496062992125984"/>
  <pageSetup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6162A-6EF9-4DBA-BB3A-67820736A56F}">
  <dimension ref="A1:D21"/>
  <sheetViews>
    <sheetView workbookViewId="0">
      <selection activeCell="E3" sqref="E3:F9"/>
    </sheetView>
  </sheetViews>
  <sheetFormatPr defaultRowHeight="15" x14ac:dyDescent="0.25"/>
  <cols>
    <col min="2" max="3" width="13" customWidth="1"/>
  </cols>
  <sheetData>
    <row r="1" spans="1:4" x14ac:dyDescent="0.25">
      <c r="B1" s="15" t="s">
        <v>47</v>
      </c>
      <c r="C1" s="15"/>
      <c r="D1" s="15"/>
    </row>
    <row r="3" spans="1:4" x14ac:dyDescent="0.25">
      <c r="A3" s="11" t="s">
        <v>5</v>
      </c>
      <c r="B3" s="11" t="s">
        <v>6</v>
      </c>
      <c r="C3" s="11" t="s">
        <v>8</v>
      </c>
    </row>
    <row r="4" spans="1:4" x14ac:dyDescent="0.25">
      <c r="A4" s="1">
        <v>1</v>
      </c>
      <c r="B4" s="1" t="s">
        <v>48</v>
      </c>
      <c r="C4" s="1">
        <v>607.73</v>
      </c>
    </row>
    <row r="5" spans="1:4" x14ac:dyDescent="0.25">
      <c r="A5" s="1">
        <v>2</v>
      </c>
      <c r="B5" s="1" t="s">
        <v>49</v>
      </c>
      <c r="C5" s="1">
        <v>443.97</v>
      </c>
    </row>
    <row r="6" spans="1:4" x14ac:dyDescent="0.25">
      <c r="A6" s="1">
        <v>3</v>
      </c>
      <c r="B6" s="1" t="s">
        <v>15</v>
      </c>
      <c r="C6" s="1">
        <v>459.69</v>
      </c>
    </row>
    <row r="7" spans="1:4" x14ac:dyDescent="0.25">
      <c r="A7" s="1">
        <v>4</v>
      </c>
      <c r="B7" s="1" t="s">
        <v>16</v>
      </c>
      <c r="C7" s="1">
        <v>412.28</v>
      </c>
    </row>
    <row r="8" spans="1:4" x14ac:dyDescent="0.25">
      <c r="A8" s="1">
        <v>5</v>
      </c>
      <c r="B8" s="1" t="s">
        <v>17</v>
      </c>
      <c r="C8" s="1">
        <v>124.25</v>
      </c>
    </row>
    <row r="9" spans="1:4" x14ac:dyDescent="0.25">
      <c r="A9" s="1">
        <v>6</v>
      </c>
      <c r="B9" s="1" t="s">
        <v>50</v>
      </c>
      <c r="C9" s="1">
        <v>49.73</v>
      </c>
    </row>
    <row r="10" spans="1:4" x14ac:dyDescent="0.25">
      <c r="A10" s="1">
        <v>7</v>
      </c>
      <c r="B10" s="1" t="s">
        <v>51</v>
      </c>
      <c r="C10" s="1">
        <v>67.86</v>
      </c>
    </row>
    <row r="11" spans="1:4" x14ac:dyDescent="0.25">
      <c r="A11" s="1">
        <v>8</v>
      </c>
      <c r="B11" s="1" t="s">
        <v>52</v>
      </c>
      <c r="C11" s="1">
        <v>100.18</v>
      </c>
    </row>
    <row r="12" spans="1:4" x14ac:dyDescent="0.25">
      <c r="A12" s="1">
        <v>9</v>
      </c>
      <c r="B12" s="1" t="s">
        <v>53</v>
      </c>
      <c r="C12" s="1">
        <v>137.11000000000001</v>
      </c>
    </row>
    <row r="13" spans="1:4" x14ac:dyDescent="0.25">
      <c r="A13" s="1">
        <v>10</v>
      </c>
      <c r="B13" s="1" t="s">
        <v>54</v>
      </c>
      <c r="C13" s="1">
        <v>429.3</v>
      </c>
    </row>
    <row r="14" spans="1:4" x14ac:dyDescent="0.25">
      <c r="A14" s="1">
        <v>11</v>
      </c>
      <c r="B14" s="1" t="s">
        <v>55</v>
      </c>
      <c r="C14" s="1">
        <v>577.27</v>
      </c>
    </row>
    <row r="15" spans="1:4" x14ac:dyDescent="0.25">
      <c r="A15" s="1">
        <v>12</v>
      </c>
      <c r="B15" s="1" t="s">
        <v>11</v>
      </c>
      <c r="C15" s="1">
        <v>642.20000000000005</v>
      </c>
    </row>
    <row r="16" spans="1:4" x14ac:dyDescent="0.25">
      <c r="B16" s="11" t="s">
        <v>18</v>
      </c>
      <c r="C16" s="11">
        <f>SUM(C4:C15)</f>
        <v>4051.5700000000006</v>
      </c>
    </row>
    <row r="19" spans="3:4" x14ac:dyDescent="0.25">
      <c r="C19">
        <f>SUM(C4:C7)</f>
        <v>1923.67</v>
      </c>
    </row>
    <row r="20" spans="3:4" x14ac:dyDescent="0.25">
      <c r="C20">
        <f>SUM(C13:C15)</f>
        <v>1648.77</v>
      </c>
    </row>
    <row r="21" spans="3:4" x14ac:dyDescent="0.25">
      <c r="C21" s="15">
        <f>SUM(C19:C20)</f>
        <v>3572.44</v>
      </c>
      <c r="D21" t="s">
        <v>61</v>
      </c>
    </row>
  </sheetData>
  <pageMargins left="0.70866141732283472" right="0.31496062992125984" top="0.7480314960629921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78576-7910-4E5A-9F8E-D41BEA67A961}">
  <dimension ref="A1:C25"/>
  <sheetViews>
    <sheetView workbookViewId="0">
      <selection activeCell="C25" sqref="C25"/>
    </sheetView>
  </sheetViews>
  <sheetFormatPr defaultRowHeight="15" x14ac:dyDescent="0.25"/>
  <cols>
    <col min="2" max="2" width="27.85546875" customWidth="1"/>
    <col min="3" max="3" width="32.5703125" customWidth="1"/>
  </cols>
  <sheetData>
    <row r="1" spans="1:3" x14ac:dyDescent="0.25">
      <c r="C1" s="15" t="s">
        <v>107</v>
      </c>
    </row>
    <row r="3" spans="1:3" ht="15.75" x14ac:dyDescent="0.25">
      <c r="A3" s="31"/>
      <c r="B3" s="32" t="s">
        <v>87</v>
      </c>
      <c r="C3" s="33" t="s">
        <v>88</v>
      </c>
    </row>
    <row r="4" spans="1:3" ht="15.75" x14ac:dyDescent="0.25">
      <c r="A4" s="32">
        <v>1</v>
      </c>
      <c r="B4" s="32" t="s">
        <v>89</v>
      </c>
      <c r="C4" s="32">
        <v>1163.0999999999999</v>
      </c>
    </row>
    <row r="5" spans="1:3" ht="15.75" x14ac:dyDescent="0.25">
      <c r="A5" s="32">
        <v>2</v>
      </c>
      <c r="B5" s="32" t="s">
        <v>90</v>
      </c>
      <c r="C5" s="32">
        <v>1163.0999999999999</v>
      </c>
    </row>
    <row r="6" spans="1:3" ht="15.75" x14ac:dyDescent="0.25">
      <c r="A6" s="32">
        <v>3</v>
      </c>
      <c r="B6" s="32" t="s">
        <v>91</v>
      </c>
      <c r="C6" s="32">
        <v>338.6</v>
      </c>
    </row>
    <row r="7" spans="1:3" ht="15.75" x14ac:dyDescent="0.25">
      <c r="A7" s="32">
        <v>4</v>
      </c>
      <c r="B7" s="32" t="s">
        <v>92</v>
      </c>
      <c r="C7" s="34">
        <v>491</v>
      </c>
    </row>
    <row r="8" spans="1:3" ht="15.75" x14ac:dyDescent="0.25">
      <c r="A8" s="32">
        <v>5</v>
      </c>
      <c r="B8" s="32" t="s">
        <v>93</v>
      </c>
      <c r="C8" s="32">
        <v>880.3</v>
      </c>
    </row>
    <row r="9" spans="1:3" ht="15.75" x14ac:dyDescent="0.25">
      <c r="A9" s="32">
        <v>6</v>
      </c>
      <c r="B9" s="32" t="s">
        <v>94</v>
      </c>
      <c r="C9" s="32">
        <v>1117.9000000000001</v>
      </c>
    </row>
    <row r="10" spans="1:3" ht="15.75" x14ac:dyDescent="0.25">
      <c r="A10" s="32">
        <v>7</v>
      </c>
      <c r="B10" s="35" t="s">
        <v>66</v>
      </c>
      <c r="C10" s="36">
        <f>SUM(C4:C9)</f>
        <v>5154</v>
      </c>
    </row>
    <row r="11" spans="1:3" ht="15.75" x14ac:dyDescent="0.25">
      <c r="A11" s="32"/>
      <c r="B11" s="32"/>
      <c r="C11" s="32"/>
    </row>
    <row r="12" spans="1:3" ht="15.75" x14ac:dyDescent="0.25">
      <c r="A12" s="32">
        <v>9</v>
      </c>
      <c r="B12" s="35" t="s">
        <v>95</v>
      </c>
      <c r="C12" s="32"/>
    </row>
    <row r="13" spans="1:3" ht="15.75" x14ac:dyDescent="0.25">
      <c r="A13" s="32">
        <v>10</v>
      </c>
      <c r="B13" s="32" t="s">
        <v>96</v>
      </c>
      <c r="C13" s="32">
        <v>1117.5999999999999</v>
      </c>
    </row>
    <row r="14" spans="1:3" ht="15.75" x14ac:dyDescent="0.25">
      <c r="A14" s="32">
        <v>12</v>
      </c>
      <c r="B14" s="32" t="s">
        <v>97</v>
      </c>
      <c r="C14" s="32">
        <v>131.5</v>
      </c>
    </row>
    <row r="15" spans="1:3" ht="15.75" x14ac:dyDescent="0.25">
      <c r="A15" s="32">
        <v>10</v>
      </c>
      <c r="B15" s="32" t="s">
        <v>98</v>
      </c>
      <c r="C15" s="32">
        <v>952.5</v>
      </c>
    </row>
    <row r="16" spans="1:3" ht="15.75" x14ac:dyDescent="0.25">
      <c r="A16" s="32">
        <v>13</v>
      </c>
      <c r="B16" s="32" t="s">
        <v>99</v>
      </c>
      <c r="C16" s="32">
        <v>413.3</v>
      </c>
    </row>
    <row r="17" spans="1:3" ht="15.75" x14ac:dyDescent="0.25">
      <c r="A17" s="32">
        <v>14</v>
      </c>
      <c r="B17" s="35" t="s">
        <v>66</v>
      </c>
      <c r="C17" s="35">
        <f>SUM(C13:C16)</f>
        <v>2614.9</v>
      </c>
    </row>
    <row r="18" spans="1:3" ht="15.75" x14ac:dyDescent="0.25">
      <c r="A18" s="32">
        <v>15</v>
      </c>
      <c r="B18" s="32" t="s">
        <v>100</v>
      </c>
      <c r="C18" s="32">
        <v>8.6999999999999993</v>
      </c>
    </row>
    <row r="19" spans="1:3" ht="15.75" x14ac:dyDescent="0.25">
      <c r="A19" s="32">
        <v>16</v>
      </c>
      <c r="B19" s="32" t="s">
        <v>101</v>
      </c>
      <c r="C19" s="32">
        <v>343.1</v>
      </c>
    </row>
    <row r="20" spans="1:3" ht="15.75" x14ac:dyDescent="0.25">
      <c r="A20" s="32">
        <v>17</v>
      </c>
      <c r="B20" s="32" t="s">
        <v>102</v>
      </c>
      <c r="C20" s="34">
        <v>948</v>
      </c>
    </row>
    <row r="21" spans="1:3" ht="15.75" x14ac:dyDescent="0.25">
      <c r="A21" s="32">
        <v>18</v>
      </c>
      <c r="B21" s="32" t="s">
        <v>103</v>
      </c>
      <c r="C21" s="32">
        <v>45.9</v>
      </c>
    </row>
    <row r="22" spans="1:3" ht="15.75" x14ac:dyDescent="0.25">
      <c r="A22" s="32">
        <v>19</v>
      </c>
      <c r="B22" s="32" t="s">
        <v>104</v>
      </c>
      <c r="C22" s="34">
        <v>137</v>
      </c>
    </row>
    <row r="23" spans="1:3" ht="15.75" x14ac:dyDescent="0.25">
      <c r="A23" s="32">
        <v>20</v>
      </c>
      <c r="B23" s="35" t="s">
        <v>105</v>
      </c>
      <c r="C23" s="35">
        <f>SUM(C18:C22)</f>
        <v>1482.7</v>
      </c>
    </row>
    <row r="24" spans="1:3" ht="15.75" x14ac:dyDescent="0.25">
      <c r="A24" s="32"/>
      <c r="B24" s="32"/>
      <c r="C24" s="32"/>
    </row>
    <row r="25" spans="1:3" ht="15.75" x14ac:dyDescent="0.25">
      <c r="A25" s="32"/>
      <c r="B25" s="35" t="s">
        <v>106</v>
      </c>
      <c r="C25" s="37">
        <f>C10+C17+C23</f>
        <v>9251.6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B2B2E-6DDD-42D4-A0FC-C5BE6B9A785D}">
  <dimension ref="A1:F27"/>
  <sheetViews>
    <sheetView workbookViewId="0">
      <selection activeCell="B15" sqref="B15:E15"/>
    </sheetView>
  </sheetViews>
  <sheetFormatPr defaultRowHeight="15" x14ac:dyDescent="0.25"/>
  <cols>
    <col min="2" max="2" width="20.42578125" customWidth="1"/>
  </cols>
  <sheetData>
    <row r="1" spans="1:6" x14ac:dyDescent="0.25">
      <c r="C1" s="15" t="s">
        <v>118</v>
      </c>
      <c r="D1" s="15"/>
      <c r="E1" s="15"/>
      <c r="F1" s="15"/>
    </row>
    <row r="3" spans="1:6" ht="15.75" x14ac:dyDescent="0.25">
      <c r="A3" s="39"/>
      <c r="B3" s="40" t="s">
        <v>108</v>
      </c>
      <c r="C3" s="42" t="s">
        <v>48</v>
      </c>
      <c r="D3" s="42" t="s">
        <v>49</v>
      </c>
      <c r="E3" s="42" t="s">
        <v>15</v>
      </c>
      <c r="F3" s="42" t="s">
        <v>16</v>
      </c>
    </row>
    <row r="4" spans="1:6" ht="15.75" x14ac:dyDescent="0.25">
      <c r="A4" s="40">
        <v>1</v>
      </c>
      <c r="B4" s="40" t="s">
        <v>109</v>
      </c>
      <c r="C4" s="40">
        <v>103.1</v>
      </c>
      <c r="D4" s="40">
        <v>41.7</v>
      </c>
      <c r="E4" s="40">
        <v>35.5</v>
      </c>
      <c r="F4" s="40">
        <v>27.7</v>
      </c>
    </row>
    <row r="5" spans="1:6" ht="15.75" x14ac:dyDescent="0.25">
      <c r="A5" s="40">
        <v>2</v>
      </c>
      <c r="B5" s="40" t="s">
        <v>110</v>
      </c>
      <c r="C5" s="40">
        <v>191.1</v>
      </c>
      <c r="D5" s="40">
        <v>44.7</v>
      </c>
      <c r="E5" s="40">
        <v>40.1</v>
      </c>
      <c r="F5" s="40">
        <v>32.1</v>
      </c>
    </row>
    <row r="6" spans="1:6" ht="15.75" x14ac:dyDescent="0.25">
      <c r="A6" s="40">
        <v>3</v>
      </c>
      <c r="B6" s="45" t="s">
        <v>111</v>
      </c>
      <c r="C6" s="40">
        <v>8</v>
      </c>
      <c r="D6" s="40">
        <v>8</v>
      </c>
      <c r="E6" s="40">
        <v>8</v>
      </c>
      <c r="F6" s="40">
        <v>8</v>
      </c>
    </row>
    <row r="7" spans="1:6" ht="15.75" x14ac:dyDescent="0.25">
      <c r="A7" s="40">
        <v>4</v>
      </c>
      <c r="B7" s="40" t="s">
        <v>112</v>
      </c>
      <c r="C7" s="40">
        <v>22.1</v>
      </c>
      <c r="D7" s="40">
        <v>20.5</v>
      </c>
      <c r="E7" s="40">
        <v>16.2</v>
      </c>
      <c r="F7" s="40">
        <v>14.7</v>
      </c>
    </row>
    <row r="8" spans="1:6" ht="15.75" x14ac:dyDescent="0.25">
      <c r="A8" s="40">
        <v>5</v>
      </c>
      <c r="B8" s="40" t="s">
        <v>113</v>
      </c>
      <c r="C8" s="40">
        <v>33.5</v>
      </c>
      <c r="D8" s="40">
        <v>33.5</v>
      </c>
      <c r="E8" s="40">
        <v>30.9</v>
      </c>
      <c r="F8" s="40">
        <v>25.1</v>
      </c>
    </row>
    <row r="9" spans="1:6" ht="15.75" x14ac:dyDescent="0.25">
      <c r="A9" s="40">
        <v>6</v>
      </c>
      <c r="B9" s="40" t="s">
        <v>42</v>
      </c>
      <c r="C9" s="40">
        <v>41.2</v>
      </c>
      <c r="D9" s="40">
        <v>41.3</v>
      </c>
      <c r="E9" s="40">
        <v>37.700000000000003</v>
      </c>
      <c r="F9" s="40">
        <v>28.5</v>
      </c>
    </row>
    <row r="10" spans="1:6" ht="15.75" x14ac:dyDescent="0.25">
      <c r="A10" s="40">
        <v>7</v>
      </c>
      <c r="B10" s="43" t="s">
        <v>66</v>
      </c>
      <c r="C10" s="44">
        <v>399</v>
      </c>
      <c r="D10" s="44">
        <v>189.7</v>
      </c>
      <c r="E10" s="44">
        <v>168.39999999999998</v>
      </c>
      <c r="F10" s="44">
        <v>136.1</v>
      </c>
    </row>
    <row r="11" spans="1:6" ht="15.75" x14ac:dyDescent="0.25">
      <c r="A11" s="40">
        <v>8</v>
      </c>
      <c r="B11" s="40"/>
      <c r="C11" s="40"/>
      <c r="D11" s="40"/>
      <c r="E11" s="40"/>
      <c r="F11" s="40"/>
    </row>
    <row r="12" spans="1:6" ht="15.75" x14ac:dyDescent="0.25">
      <c r="A12" s="40">
        <v>9</v>
      </c>
      <c r="B12" s="43" t="s">
        <v>95</v>
      </c>
      <c r="C12" s="40"/>
      <c r="D12" s="40"/>
      <c r="E12" s="40"/>
      <c r="F12" s="40"/>
    </row>
    <row r="13" spans="1:6" ht="15.75" x14ac:dyDescent="0.25">
      <c r="A13" s="40">
        <v>10</v>
      </c>
      <c r="B13" s="40" t="s">
        <v>96</v>
      </c>
      <c r="C13" s="40">
        <v>81.900000000000006</v>
      </c>
      <c r="D13" s="40">
        <v>154.69999999999999</v>
      </c>
      <c r="E13" s="43">
        <v>18.3</v>
      </c>
      <c r="F13" s="40">
        <v>18.7</v>
      </c>
    </row>
    <row r="14" spans="1:6" ht="15.75" x14ac:dyDescent="0.25">
      <c r="A14" s="40">
        <v>12</v>
      </c>
      <c r="B14" s="40" t="s">
        <v>97</v>
      </c>
      <c r="C14" s="40">
        <v>7.3</v>
      </c>
      <c r="D14" s="40">
        <v>6.7</v>
      </c>
      <c r="E14" s="40">
        <v>5.3</v>
      </c>
      <c r="F14" s="40">
        <v>3.8</v>
      </c>
    </row>
    <row r="15" spans="1:6" ht="15.75" x14ac:dyDescent="0.25">
      <c r="A15" s="40">
        <v>10</v>
      </c>
      <c r="B15" s="40" t="s">
        <v>98</v>
      </c>
      <c r="C15" s="40">
        <v>41.1</v>
      </c>
      <c r="D15" s="40">
        <v>40.299999999999997</v>
      </c>
      <c r="E15" s="40">
        <v>34.299999999999997</v>
      </c>
      <c r="F15" s="40">
        <v>23.7</v>
      </c>
    </row>
    <row r="16" spans="1:6" ht="15.75" x14ac:dyDescent="0.25">
      <c r="A16" s="40">
        <v>13</v>
      </c>
      <c r="B16" s="40" t="s">
        <v>99</v>
      </c>
      <c r="C16" s="40">
        <v>18.8</v>
      </c>
      <c r="D16" s="40">
        <v>46.3</v>
      </c>
      <c r="E16" s="40">
        <v>28.9</v>
      </c>
      <c r="F16" s="40">
        <v>12.9</v>
      </c>
    </row>
    <row r="17" spans="1:6" ht="15.75" x14ac:dyDescent="0.25">
      <c r="A17" s="40">
        <v>14</v>
      </c>
      <c r="B17" s="46" t="s">
        <v>114</v>
      </c>
      <c r="C17" s="40"/>
      <c r="D17" s="40"/>
      <c r="E17" s="40"/>
      <c r="F17" s="43">
        <v>6.9</v>
      </c>
    </row>
    <row r="18" spans="1:6" ht="15.75" x14ac:dyDescent="0.25">
      <c r="A18" s="40">
        <v>15</v>
      </c>
      <c r="B18" s="45" t="s">
        <v>115</v>
      </c>
      <c r="C18" s="40"/>
      <c r="D18" s="40"/>
      <c r="E18" s="40"/>
      <c r="F18" s="43">
        <v>19.399999999999999</v>
      </c>
    </row>
    <row r="19" spans="1:6" ht="15.75" x14ac:dyDescent="0.25">
      <c r="A19" s="40">
        <v>16</v>
      </c>
      <c r="B19" s="40" t="s">
        <v>101</v>
      </c>
      <c r="C19" s="40">
        <v>9.9</v>
      </c>
      <c r="D19" s="40">
        <v>9.6</v>
      </c>
      <c r="E19" s="40">
        <v>10.1</v>
      </c>
      <c r="F19" s="40">
        <v>0</v>
      </c>
    </row>
    <row r="20" spans="1:6" ht="15.75" x14ac:dyDescent="0.25">
      <c r="A20" s="40">
        <v>17</v>
      </c>
      <c r="B20" s="40" t="s">
        <v>102</v>
      </c>
      <c r="C20" s="40">
        <v>30.6</v>
      </c>
      <c r="D20" s="40">
        <v>28.8</v>
      </c>
      <c r="E20" s="40">
        <v>26.5</v>
      </c>
      <c r="F20" s="40">
        <v>0</v>
      </c>
    </row>
    <row r="21" spans="1:6" ht="15.75" x14ac:dyDescent="0.25">
      <c r="A21" s="40">
        <v>18</v>
      </c>
      <c r="B21" s="40" t="s">
        <v>103</v>
      </c>
      <c r="C21" s="40">
        <v>1.3</v>
      </c>
      <c r="D21" s="40">
        <v>3.5</v>
      </c>
      <c r="E21" s="40">
        <v>4</v>
      </c>
      <c r="F21" s="40">
        <v>9.8000000000000007</v>
      </c>
    </row>
    <row r="22" spans="1:6" ht="15.75" x14ac:dyDescent="0.25">
      <c r="A22" s="40">
        <v>19</v>
      </c>
      <c r="B22" s="40" t="s">
        <v>104</v>
      </c>
      <c r="C22" s="40">
        <v>0.1</v>
      </c>
      <c r="D22" s="40">
        <v>3.7</v>
      </c>
      <c r="E22" s="40">
        <v>3.2</v>
      </c>
      <c r="F22" s="40">
        <v>2.4</v>
      </c>
    </row>
    <row r="23" spans="1:6" ht="15.75" x14ac:dyDescent="0.25">
      <c r="A23" s="40">
        <v>20</v>
      </c>
      <c r="B23" s="40"/>
      <c r="C23" s="40"/>
      <c r="D23" s="40"/>
      <c r="E23" s="40"/>
      <c r="F23" s="40"/>
    </row>
    <row r="24" spans="1:6" ht="15.75" x14ac:dyDescent="0.25">
      <c r="A24" s="40"/>
      <c r="B24" s="40"/>
      <c r="C24" s="40"/>
      <c r="D24" s="40"/>
      <c r="E24" s="40"/>
      <c r="F24" s="40"/>
    </row>
    <row r="25" spans="1:6" ht="15.75" x14ac:dyDescent="0.25">
      <c r="A25" s="40"/>
      <c r="B25" s="43" t="s">
        <v>116</v>
      </c>
      <c r="C25" s="43">
        <v>191.00000000000003</v>
      </c>
      <c r="D25" s="43">
        <v>293.60000000000002</v>
      </c>
      <c r="E25" s="43">
        <v>130.6</v>
      </c>
      <c r="F25" s="43">
        <v>97.600000000000009</v>
      </c>
    </row>
    <row r="26" spans="1:6" ht="15.75" x14ac:dyDescent="0.25">
      <c r="A26" s="41"/>
      <c r="B26" s="38"/>
      <c r="C26" s="38"/>
      <c r="D26" s="38"/>
      <c r="E26" s="38"/>
      <c r="F26" s="38"/>
    </row>
    <row r="27" spans="1:6" ht="15.75" x14ac:dyDescent="0.25">
      <c r="A27" s="40"/>
      <c r="B27" s="47" t="s">
        <v>117</v>
      </c>
      <c r="C27" s="47">
        <v>590</v>
      </c>
      <c r="D27" s="48">
        <v>483.3</v>
      </c>
      <c r="E27" s="48">
        <v>299</v>
      </c>
      <c r="F27" s="48">
        <v>233.7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7</vt:i4>
      </vt:variant>
    </vt:vector>
  </HeadingPairs>
  <TitlesOfParts>
    <vt:vector size="7" baseType="lpstr">
      <vt:lpstr>Kopsavilkums</vt:lpstr>
      <vt:lpstr>Kurināmais</vt:lpstr>
      <vt:lpstr>Darba alga un VSAOI</vt:lpstr>
      <vt:lpstr>PL nolietojums</vt:lpstr>
      <vt:lpstr>Elektroenerģija</vt:lpstr>
      <vt:lpstr>Apkurināmā platība</vt:lpstr>
      <vt:lpstr>Patērētā siltumenerģija 2022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Krista Dzene</dc:creator>
  <cp:keywords/>
  <dc:description/>
  <cp:lastModifiedBy>Ingrīda Krēsliņa</cp:lastModifiedBy>
  <cp:lastPrinted>2022-09-16T06:48:10Z</cp:lastPrinted>
  <dcterms:created xsi:type="dcterms:W3CDTF">2022-08-02T07:11:47Z</dcterms:created>
  <dcterms:modified xsi:type="dcterms:W3CDTF">2022-09-16T06:51:28Z</dcterms:modified>
  <cp:category/>
</cp:coreProperties>
</file>