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D8F59CEC-81CF-46C4-86D1-ECED1530EFF5}" xr6:coauthVersionLast="47" xr6:coauthVersionMax="47" xr10:uidLastSave="{00000000-0000-0000-0000-000000000000}"/>
  <bookViews>
    <workbookView xWindow="-120" yWindow="-120" windowWidth="20730" windowHeight="11040" tabRatio="901" xr2:uid="{00000000-000D-0000-FFFF-FFFF00000000}"/>
  </bookViews>
  <sheets>
    <sheet name="Pretslīdes apstrāde ar sāli 8,2" sheetId="8" r:id="rId1"/>
    <sheet name="Pretslīdes apstrāde ar sāli 5m" sheetId="9" r:id="rId2"/>
    <sheet name="Ietves apstrāde ar pretlīdi" sheetId="11" r:id="rId3"/>
    <sheet name="Pretslīdes apstrāde ar maisījum" sheetId="10" r:id="rId4"/>
    <sheet name="Sniega tīrīšana no brauktuvēm" sheetId="12" r:id="rId5"/>
    <sheet name="Sniega tīrīšana no brauktuvēm 2" sheetId="13" r:id="rId6"/>
    <sheet name="Sniega tīrīšana ietves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8" l="1"/>
  <c r="O22" i="14"/>
  <c r="O21" i="14"/>
  <c r="O20" i="14"/>
  <c r="O19" i="14"/>
  <c r="O18" i="14"/>
  <c r="O17" i="14"/>
  <c r="N17" i="14"/>
  <c r="M17" i="14"/>
  <c r="L17" i="14"/>
  <c r="K17" i="14"/>
  <c r="O16" i="14"/>
  <c r="N16" i="14"/>
  <c r="M16" i="14"/>
  <c r="L16" i="14"/>
  <c r="K16" i="14"/>
  <c r="J16" i="14"/>
  <c r="G16" i="14"/>
  <c r="L9" i="14"/>
  <c r="O22" i="13"/>
  <c r="O21" i="13"/>
  <c r="O20" i="13"/>
  <c r="O19" i="13"/>
  <c r="O18" i="13"/>
  <c r="O17" i="13"/>
  <c r="N17" i="13"/>
  <c r="M17" i="13"/>
  <c r="L17" i="13"/>
  <c r="K17" i="13"/>
  <c r="O16" i="13"/>
  <c r="N16" i="13"/>
  <c r="M16" i="13"/>
  <c r="L16" i="13"/>
  <c r="K16" i="13"/>
  <c r="J16" i="13"/>
  <c r="G16" i="13"/>
  <c r="L9" i="13"/>
  <c r="O22" i="12"/>
  <c r="O21" i="12"/>
  <c r="O20" i="12"/>
  <c r="O19" i="12"/>
  <c r="O18" i="12"/>
  <c r="O17" i="12"/>
  <c r="N17" i="12"/>
  <c r="M17" i="12"/>
  <c r="L17" i="12"/>
  <c r="K17" i="12"/>
  <c r="O16" i="12"/>
  <c r="N16" i="12"/>
  <c r="M16" i="12"/>
  <c r="L16" i="12"/>
  <c r="K16" i="12"/>
  <c r="J16" i="12"/>
  <c r="G16" i="12"/>
  <c r="L9" i="12"/>
  <c r="O22" i="10"/>
  <c r="O21" i="10"/>
  <c r="O20" i="10"/>
  <c r="O19" i="10"/>
  <c r="O18" i="10"/>
  <c r="O17" i="10"/>
  <c r="N17" i="10"/>
  <c r="M17" i="10"/>
  <c r="L17" i="10"/>
  <c r="K17" i="10"/>
  <c r="O16" i="10"/>
  <c r="N16" i="10"/>
  <c r="M16" i="10"/>
  <c r="L16" i="10"/>
  <c r="K16" i="10"/>
  <c r="J16" i="10"/>
  <c r="G16" i="10"/>
  <c r="L9" i="10"/>
  <c r="O22" i="11"/>
  <c r="O21" i="11"/>
  <c r="O20" i="11"/>
  <c r="O19" i="11"/>
  <c r="O18" i="11"/>
  <c r="O17" i="11"/>
  <c r="N17" i="11"/>
  <c r="M17" i="11"/>
  <c r="L17" i="11"/>
  <c r="K17" i="11"/>
  <c r="O16" i="11"/>
  <c r="N16" i="11"/>
  <c r="M16" i="11"/>
  <c r="L16" i="11"/>
  <c r="K16" i="11"/>
  <c r="J16" i="11"/>
  <c r="G16" i="11"/>
  <c r="L9" i="11"/>
  <c r="O22" i="9"/>
  <c r="O21" i="9"/>
  <c r="O20" i="9"/>
  <c r="O19" i="9"/>
  <c r="O18" i="9"/>
  <c r="O17" i="9"/>
  <c r="N17" i="9"/>
  <c r="M17" i="9"/>
  <c r="L17" i="9"/>
  <c r="K17" i="9"/>
  <c r="O16" i="9"/>
  <c r="N16" i="9"/>
  <c r="M16" i="9"/>
  <c r="L16" i="9"/>
  <c r="K16" i="9"/>
  <c r="J16" i="9"/>
  <c r="G16" i="9"/>
  <c r="L9" i="9"/>
  <c r="O22" i="8"/>
  <c r="O21" i="8"/>
  <c r="O20" i="8"/>
  <c r="O19" i="8"/>
  <c r="O18" i="8"/>
  <c r="O17" i="8"/>
  <c r="N17" i="8"/>
  <c r="M17" i="8"/>
  <c r="L17" i="8"/>
  <c r="K17" i="8"/>
  <c r="O16" i="8"/>
  <c r="N16" i="8"/>
  <c r="M16" i="8"/>
  <c r="L16" i="8"/>
  <c r="K16" i="8"/>
  <c r="J16" i="8"/>
  <c r="G16" i="8"/>
</calcChain>
</file>

<file path=xl/sharedStrings.xml><?xml version="1.0" encoding="utf-8"?>
<sst xmlns="http://schemas.openxmlformats.org/spreadsheetml/2006/main" count="279" uniqueCount="54">
  <si>
    <t>(darba veids vai konstruktīvā elementa nosaukums)</t>
  </si>
  <si>
    <t>Uzņēmējs: SIA Aizkraukles KUK</t>
  </si>
  <si>
    <t>Objekta adrese: Aizkraukle</t>
  </si>
  <si>
    <t>Tāme sastādīja: Zemgus Vītoliņš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</si>
  <si>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</si>
  <si>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</si>
  <si>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</si>
  <si>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</si>
  <si>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</si>
  <si>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</si>
  <si>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</si>
  <si>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</si>
  <si>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</si>
  <si>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</si>
  <si>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Mehānismi  (EUR)</t>
  </si>
  <si>
    <t>KOPĀ  (EUR)</t>
  </si>
  <si>
    <t>Darbietilpība  (C/h)</t>
  </si>
  <si>
    <t>SUMMA  (EUR)</t>
  </si>
  <si>
    <t>Pakalpojuma veids</t>
  </si>
  <si>
    <t>Kopā:</t>
  </si>
  <si>
    <t>Pieskaitāmās izmaksas 8%</t>
  </si>
  <si>
    <t>Kopā</t>
  </si>
  <si>
    <t>PVN 21%</t>
  </si>
  <si>
    <t>Kopā ar PVN</t>
  </si>
  <si>
    <t xml:space="preserve">Darba devēja sociālais nodoklis 23,59% </t>
  </si>
  <si>
    <t>Tāme Nr.</t>
  </si>
  <si>
    <t>Pakalpojuma izmaksas (stunda) EUR</t>
  </si>
  <si>
    <t>2</t>
  </si>
  <si>
    <t xml:space="preserve"> </t>
  </si>
  <si>
    <t>Materiāli  (EUR)</t>
  </si>
  <si>
    <t>2024.gada 29.oktobrī</t>
  </si>
  <si>
    <t>Ziemas dienests</t>
  </si>
  <si>
    <t>Pakalpojums: Pretsīdes apstrāde ar sāli</t>
  </si>
  <si>
    <r>
      <t>Vidējais patēriņš 30g uz 1m</t>
    </r>
    <r>
      <rPr>
        <sz val="11"/>
        <color theme="1"/>
        <rFont val="Aptos Narrow"/>
        <family val="2"/>
      </rPr>
      <t>²</t>
    </r>
  </si>
  <si>
    <t>km</t>
  </si>
  <si>
    <t>Vidējais brauktuves platums 8,2m</t>
  </si>
  <si>
    <t>Pretslīdes apstrāde, vidējāis brauktuves platums 8,2m</t>
  </si>
  <si>
    <t>0,246t</t>
  </si>
  <si>
    <t>Pretslīdes apstrāde, vidējāis brauktuves platums 5m</t>
  </si>
  <si>
    <t>0,150t</t>
  </si>
  <si>
    <t>Vidējais brauktuves platums 5m</t>
  </si>
  <si>
    <r>
      <t>Vidējais patēriņš 120g uz 1m</t>
    </r>
    <r>
      <rPr>
        <sz val="11"/>
        <color theme="1"/>
        <rFont val="Aptos Narrow"/>
        <family val="2"/>
      </rPr>
      <t>²</t>
    </r>
  </si>
  <si>
    <t>Pakalpojums: Pretsīdes apstrāde ar smilts/sāls maisījumu</t>
  </si>
  <si>
    <t>0,948 t</t>
  </si>
  <si>
    <t>Pretslīdes apstrāde ar smilts/sāls maisījumu, vidējāis brauktuves platums 8,2m</t>
  </si>
  <si>
    <t>Pasūtītājs: Aizkraukles novada pašvaldība</t>
  </si>
  <si>
    <t>Pretslīdes apstrāde ar smilts/sāls maisījumu ietve</t>
  </si>
  <si>
    <t>Vidējais brauktuves platums 2,2m</t>
  </si>
  <si>
    <r>
      <t>Vidējais patēriņš 190g uz 1m</t>
    </r>
    <r>
      <rPr>
        <sz val="11"/>
        <color theme="1"/>
        <rFont val="Aptos Narrow"/>
        <family val="2"/>
      </rPr>
      <t>²</t>
    </r>
  </si>
  <si>
    <t>0,418 t</t>
  </si>
  <si>
    <t>Brauktuves attīrīšana no sniega abos braukšanas virzienos, tai skaitā gājēju pārejas, iebrauktuves, autobusu pieturas</t>
  </si>
  <si>
    <t>Pakalpojums: Brauktuves tīrīšana</t>
  </si>
  <si>
    <t>Pakalpojums: Ietves tīrīšana</t>
  </si>
  <si>
    <t xml:space="preserve">Ietves attīrīšana no sniega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</si>
</sst>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/mm/dd/;@"/>
    <numFmt numFmtId="165" formatCode="_-* #,##0.000_-;\-* #,##0.000_-;_-* &quot;-&quot;??_-;_-@_-"/>
  </numFmts>
  <fonts count="12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b/>
      <u/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2" fontId="7" fillId="0" borderId="3" xfId="1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1" fontId="8" fillId="3" borderId="3" xfId="1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3" fontId="6" fillId="3" borderId="3" xfId="1" applyNumberFormat="1" applyFont="1" applyFill="1" applyBorder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9" fillId="0" borderId="4" xfId="0" applyFont="1" applyBorder="1" applyAlignment="1">
      <alignment horizontal="right" wrapText="1"/>
    </xf>
    <xf numFmtId="2" fontId="10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43" fontId="7" fillId="3" borderId="3" xfId="1" applyNumberFormat="1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2" fontId="9" fillId="0" borderId="3" xfId="0" applyNumberFormat="1" applyFont="1" applyBorder="1" applyAlignment="1">
      <alignment horizontal="right"/>
    </xf>
    <xf numFmtId="0" fontId="10" fillId="0" borderId="0" xfId="0" applyFont="1"/>
    <xf numFmtId="2" fontId="5" fillId="0" borderId="3" xfId="0" applyNumberFormat="1" applyFont="1" applyBorder="1" applyAlignment="1">
      <alignment vertical="center"/>
    </xf>
    <xf numFmtId="165" fontId="6" fillId="3" borderId="3" xfId="1" applyNumberFormat="1" applyFont="1" applyFill="1" applyBorder="1" applyAlignment="1">
      <alignment horizontal="center" vertical="center"/>
    </xf>
    <xf numFmtId="2" fontId="6" fillId="0" borderId="5" xfId="1" applyNumberFormat="1" applyFont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2" fontId="6" fillId="0" borderId="6" xfId="1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2" fontId="7" fillId="0" borderId="9" xfId="1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right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5"/>
  <sheetViews>
    <sheetView tabSelected="1" workbookViewId="0">
      <selection activeCell="B4" sqref="B4:O4"/>
    </sheetView>
  </sheetViews>
  <sheetFormatPr defaultRowHeight="15" x14ac:dyDescent="0.25"/>
  <cols>
    <col min="1" max="1" width="4.28515625" customWidth="1"/>
    <col min="2" max="2" width="32.42578125" customWidth="1"/>
    <col min="3" max="3" width="7.28515625" customWidth="1"/>
    <col min="4" max="4" width="5.7109375" customWidth="1"/>
    <col min="5" max="5" width="7" customWidth="1"/>
    <col min="6" max="7" width="7.7109375" customWidth="1"/>
    <col min="8" max="8" width="9.28515625" customWidth="1"/>
    <col min="9" max="10" width="7.7109375" customWidth="1"/>
    <col min="11" max="12" width="8.5703125" customWidth="1"/>
    <col min="13" max="13" width="9.28515625" customWidth="1"/>
    <col min="14" max="14" width="8.7109375" customWidth="1"/>
    <col min="15" max="15" width="8.85546875" customWidth="1"/>
  </cols>
  <sheetData>
    <row r="1" spans="1:15" s="15" customFormat="1" ht="18.75" x14ac:dyDescent="0.3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5" customFormat="1" ht="18.75" x14ac:dyDescent="0.3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5" customFormat="1" ht="12.75" x14ac:dyDescent="0.2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5" customFormat="1" ht="15.75" x14ac:dyDescent="0.25">
      <c r="A4" s="16">
        <v>1</v>
      </c>
      <c r="B4" s="14" t="s">
        <v>45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15" customFormat="1" ht="15.75" x14ac:dyDescent="0.25">
      <c r="A5" s="16">
        <v>2</v>
      </c>
      <c r="B5" s="14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15" customFormat="1" ht="15.75" x14ac:dyDescent="0.25">
      <c r="A6" s="16">
        <v>3</v>
      </c>
      <c r="B6" s="14" t="s">
        <v>32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5" customFormat="1" ht="15.75" x14ac:dyDescent="0.25">
      <c r="A7" s="16">
        <v>4</v>
      </c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15" customFormat="1" ht="15.75" x14ac:dyDescent="0.25">
      <c r="A8" s="17">
        <v>5</v>
      </c>
      <c r="B8" s="11" t="s">
        <v>3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5" customFormat="1" x14ac:dyDescent="0.25">
      <c r="A9" s="10"/>
      <c r="B9" s="10"/>
      <c r="C9" s="10"/>
      <c r="D9" s="10"/>
      <c r="E9" s="4" t="s">
        <v>26</v>
      </c>
      <c r="F9" s="3"/>
      <c r="G9" s="3"/>
      <c r="H9" s="3"/>
      <c r="I9" s="3"/>
      <c r="J9" s="2"/>
      <c r="K9" s="40"/>
      <c r="L9" s="40">
        <f>O22</f>
        <v>50.091181425999999</v>
      </c>
      <c r="M9" s="40"/>
      <c r="N9" s="40"/>
      <c r="O9" s="40"/>
    </row>
    <row r="10" spans="1:15" s="15" customFormat="1" ht="12.75" x14ac:dyDescent="0.25">
      <c r="A10" s="10"/>
      <c r="B10" s="10"/>
      <c r="C10" s="10"/>
      <c r="D10" s="10"/>
      <c r="E10" s="9" t="s">
        <v>4</v>
      </c>
      <c r="F10" s="8"/>
      <c r="G10" s="8"/>
      <c r="H10" s="7"/>
      <c r="I10" s="6" t="s">
        <v>30</v>
      </c>
      <c r="J10" s="5"/>
      <c r="K10" s="5"/>
      <c r="L10" s="5"/>
      <c r="M10" s="5"/>
      <c r="N10" s="5"/>
      <c r="O10" s="5"/>
    </row>
    <row r="11" spans="1:15" x14ac:dyDescent="0.25">
      <c r="A11" s="45" t="s">
        <v>5</v>
      </c>
      <c r="B11" s="45" t="s">
        <v>6</v>
      </c>
      <c r="C11" s="45" t="s">
        <v>7</v>
      </c>
      <c r="D11" s="42" t="s">
        <v>8</v>
      </c>
      <c r="E11" s="49" t="s">
        <v>9</v>
      </c>
      <c r="F11" s="50"/>
      <c r="G11" s="50"/>
      <c r="H11" s="50"/>
      <c r="I11" s="50"/>
      <c r="J11" s="51"/>
      <c r="K11" s="1" t="s">
        <v>10</v>
      </c>
      <c r="L11" s="1"/>
      <c r="M11" s="1"/>
      <c r="N11" s="1"/>
      <c r="O11" s="1"/>
    </row>
    <row r="12" spans="1:15" x14ac:dyDescent="0.25">
      <c r="A12" s="46"/>
      <c r="B12" s="46"/>
      <c r="C12" s="46"/>
      <c r="D12" s="48"/>
      <c r="E12" s="42" t="s">
        <v>11</v>
      </c>
      <c r="F12" s="42" t="s">
        <v>12</v>
      </c>
      <c r="G12" s="42" t="s">
        <v>13</v>
      </c>
      <c r="H12" s="42" t="s">
        <v>29</v>
      </c>
      <c r="I12" s="42" t="s">
        <v>14</v>
      </c>
      <c r="J12" s="42" t="s">
        <v>15</v>
      </c>
      <c r="K12" s="44" t="s">
        <v>16</v>
      </c>
      <c r="L12" s="44" t="s">
        <v>13</v>
      </c>
      <c r="M12" s="44" t="s">
        <v>29</v>
      </c>
      <c r="N12" s="44" t="s">
        <v>14</v>
      </c>
      <c r="O12" s="44" t="s">
        <v>17</v>
      </c>
    </row>
    <row r="13" spans="1:15" ht="45.75" customHeight="1" x14ac:dyDescent="0.25">
      <c r="A13" s="47"/>
      <c r="B13" s="47"/>
      <c r="C13" s="47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18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25.5" x14ac:dyDescent="0.25">
      <c r="A16" s="22" t="s">
        <v>27</v>
      </c>
      <c r="B16" s="23" t="s">
        <v>36</v>
      </c>
      <c r="C16" s="24" t="s">
        <v>34</v>
      </c>
      <c r="D16" s="25">
        <v>1</v>
      </c>
      <c r="E16" s="41">
        <v>0.2</v>
      </c>
      <c r="F16" s="26">
        <v>13.67</v>
      </c>
      <c r="G16" s="27">
        <f>F16*E16</f>
        <v>2.734</v>
      </c>
      <c r="H16" s="27">
        <v>15.05</v>
      </c>
      <c r="I16" s="28">
        <v>19.95</v>
      </c>
      <c r="J16" s="26">
        <f>G16+H16+I16</f>
        <v>37.733999999999995</v>
      </c>
      <c r="K16" s="26">
        <f>E16*D16</f>
        <v>0.2</v>
      </c>
      <c r="L16" s="26">
        <f>K16*F16</f>
        <v>2.734</v>
      </c>
      <c r="M16" s="26">
        <f>D16*H16</f>
        <v>15.05</v>
      </c>
      <c r="N16" s="26">
        <f>D16*I16</f>
        <v>19.95</v>
      </c>
      <c r="O16" s="26">
        <f>SUM(L16:N16)</f>
        <v>37.733999999999995</v>
      </c>
    </row>
    <row r="17" spans="1:15" x14ac:dyDescent="0.25">
      <c r="A17" s="29"/>
      <c r="B17" s="30" t="s">
        <v>19</v>
      </c>
      <c r="C17" s="31"/>
      <c r="D17" s="31"/>
      <c r="E17" s="31"/>
      <c r="F17" s="31"/>
      <c r="G17" s="31"/>
      <c r="H17" s="31"/>
      <c r="I17" s="31"/>
      <c r="J17" s="31"/>
      <c r="K17" s="32">
        <f>SUM(K16)</f>
        <v>0.2</v>
      </c>
      <c r="L17" s="32">
        <f>SUM(L16)</f>
        <v>2.734</v>
      </c>
      <c r="M17" s="32">
        <f>SUM(M16)</f>
        <v>15.05</v>
      </c>
      <c r="N17" s="32">
        <f>SUM(N16)</f>
        <v>19.95</v>
      </c>
      <c r="O17" s="33">
        <f>SUM(O16)</f>
        <v>37.733999999999995</v>
      </c>
    </row>
    <row r="18" spans="1:15" x14ac:dyDescent="0.25">
      <c r="B18" s="34"/>
      <c r="C18" s="35"/>
      <c r="D18" s="35"/>
      <c r="E18" s="36"/>
      <c r="F18" s="37"/>
      <c r="G18" s="36"/>
      <c r="H18" s="37"/>
      <c r="I18" s="37"/>
      <c r="J18" s="37"/>
      <c r="K18" s="52" t="s">
        <v>20</v>
      </c>
      <c r="L18" s="52"/>
      <c r="M18" s="52"/>
      <c r="N18" s="52"/>
      <c r="O18" s="38">
        <f>O17*0.08</f>
        <v>3.0187199999999996</v>
      </c>
    </row>
    <row r="19" spans="1:15" x14ac:dyDescent="0.25">
      <c r="B19" s="39"/>
      <c r="C19" s="39"/>
      <c r="D19" s="39"/>
      <c r="E19" s="39"/>
      <c r="F19" s="37"/>
      <c r="G19" s="36"/>
      <c r="H19" s="37"/>
      <c r="I19" s="37"/>
      <c r="J19" s="37"/>
      <c r="K19" s="52" t="s">
        <v>24</v>
      </c>
      <c r="L19" s="52"/>
      <c r="M19" s="52"/>
      <c r="N19" s="52"/>
      <c r="O19" s="38">
        <f>L17*0.2359</f>
        <v>0.64495060000000004</v>
      </c>
    </row>
    <row r="20" spans="1:15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52" t="s">
        <v>21</v>
      </c>
      <c r="L20" s="52"/>
      <c r="M20" s="52"/>
      <c r="N20" s="52"/>
      <c r="O20" s="38">
        <f>SUM(O17:O19)</f>
        <v>41.397670599999998</v>
      </c>
    </row>
    <row r="21" spans="1:15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52" t="s">
        <v>22</v>
      </c>
      <c r="L21" s="52"/>
      <c r="M21" s="52"/>
      <c r="N21" s="52"/>
      <c r="O21" s="38">
        <f>O20*0.21</f>
        <v>8.6935108259999989</v>
      </c>
    </row>
    <row r="22" spans="1:15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52" t="s">
        <v>23</v>
      </c>
      <c r="L22" s="52"/>
      <c r="M22" s="52"/>
      <c r="N22" s="52"/>
      <c r="O22" s="38">
        <f>SUM(O20:O21)</f>
        <v>50.091181425999999</v>
      </c>
    </row>
    <row r="25" spans="1:15" x14ac:dyDescent="0.25">
      <c r="B25" t="s">
        <v>33</v>
      </c>
      <c r="C25" t="s">
        <v>37</v>
      </c>
    </row>
    <row r="26" spans="1:15" x14ac:dyDescent="0.25">
      <c r="B26" t="s">
        <v>35</v>
      </c>
    </row>
    <row r="35" spans="12:12" x14ac:dyDescent="0.25">
      <c r="L35" t="s">
        <v>28</v>
      </c>
    </row>
  </sheetData>
  <mergeCells count="34"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10:H10"/>
    <mergeCell ref="I10:O10"/>
    <mergeCell ref="E9:J9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D6B1-48E6-4A4D-B64A-90980D77297D}">
  <dimension ref="A1:O26"/>
  <sheetViews>
    <sheetView workbookViewId="0">
      <selection activeCell="B4" sqref="B4:O4"/>
    </sheetView>
  </sheetViews>
  <sheetFormatPr defaultRowHeight="15" x14ac:dyDescent="0.25"/>
  <cols>
    <col min="2" max="2" width="30.7109375" customWidth="1"/>
    <col min="13" max="13" width="8.140625" customWidth="1"/>
    <col min="14" max="14" width="10.7109375" customWidth="1"/>
    <col min="15" max="15" width="10.28515625" customWidth="1"/>
  </cols>
  <sheetData>
    <row r="1" spans="1:15" ht="18.75" x14ac:dyDescent="0.3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8.75" x14ac:dyDescent="0.3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.75" x14ac:dyDescent="0.25">
      <c r="A4" s="16">
        <v>1</v>
      </c>
      <c r="B4" s="14" t="s">
        <v>45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.75" x14ac:dyDescent="0.25">
      <c r="A5" s="16">
        <v>2</v>
      </c>
      <c r="B5" s="14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.75" x14ac:dyDescent="0.25">
      <c r="A6" s="16">
        <v>3</v>
      </c>
      <c r="B6" s="14" t="s">
        <v>32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5.75" x14ac:dyDescent="0.25">
      <c r="A7" s="16">
        <v>4</v>
      </c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7">
        <v>5</v>
      </c>
      <c r="B8" s="11" t="s">
        <v>3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25">
      <c r="A9" s="10"/>
      <c r="B9" s="10"/>
      <c r="C9" s="10"/>
      <c r="D9" s="10"/>
      <c r="E9" s="4" t="s">
        <v>26</v>
      </c>
      <c r="F9" s="3"/>
      <c r="G9" s="3"/>
      <c r="H9" s="3"/>
      <c r="I9" s="3"/>
      <c r="J9" s="2"/>
      <c r="K9" s="40"/>
      <c r="L9" s="40">
        <f>O22</f>
        <v>45.321361426000003</v>
      </c>
      <c r="M9" s="40"/>
      <c r="N9" s="40"/>
      <c r="O9" s="40"/>
    </row>
    <row r="10" spans="1:15" x14ac:dyDescent="0.25">
      <c r="A10" s="10"/>
      <c r="B10" s="10"/>
      <c r="C10" s="10"/>
      <c r="D10" s="10"/>
      <c r="E10" s="9" t="s">
        <v>4</v>
      </c>
      <c r="F10" s="8"/>
      <c r="G10" s="8"/>
      <c r="H10" s="7"/>
      <c r="I10" s="6" t="s">
        <v>30</v>
      </c>
      <c r="J10" s="5"/>
      <c r="K10" s="5"/>
      <c r="L10" s="5"/>
      <c r="M10" s="5"/>
      <c r="N10" s="5"/>
      <c r="O10" s="5"/>
    </row>
    <row r="11" spans="1:15" x14ac:dyDescent="0.25">
      <c r="A11" s="45" t="s">
        <v>5</v>
      </c>
      <c r="B11" s="45" t="s">
        <v>6</v>
      </c>
      <c r="C11" s="45" t="s">
        <v>7</v>
      </c>
      <c r="D11" s="42" t="s">
        <v>8</v>
      </c>
      <c r="E11" s="49" t="s">
        <v>9</v>
      </c>
      <c r="F11" s="50"/>
      <c r="G11" s="50"/>
      <c r="H11" s="50"/>
      <c r="I11" s="50"/>
      <c r="J11" s="51"/>
      <c r="K11" s="1" t="s">
        <v>10</v>
      </c>
      <c r="L11" s="1"/>
      <c r="M11" s="1"/>
      <c r="N11" s="1"/>
      <c r="O11" s="1"/>
    </row>
    <row r="12" spans="1:15" x14ac:dyDescent="0.25">
      <c r="A12" s="46"/>
      <c r="B12" s="46"/>
      <c r="C12" s="46"/>
      <c r="D12" s="48"/>
      <c r="E12" s="42" t="s">
        <v>11</v>
      </c>
      <c r="F12" s="42" t="s">
        <v>12</v>
      </c>
      <c r="G12" s="42" t="s">
        <v>13</v>
      </c>
      <c r="H12" s="42" t="s">
        <v>29</v>
      </c>
      <c r="I12" s="42" t="s">
        <v>14</v>
      </c>
      <c r="J12" s="42" t="s">
        <v>15</v>
      </c>
      <c r="K12" s="44" t="s">
        <v>16</v>
      </c>
      <c r="L12" s="44" t="s">
        <v>13</v>
      </c>
      <c r="M12" s="44" t="s">
        <v>29</v>
      </c>
      <c r="N12" s="44" t="s">
        <v>14</v>
      </c>
      <c r="O12" s="44" t="s">
        <v>17</v>
      </c>
    </row>
    <row r="13" spans="1:15" x14ac:dyDescent="0.25">
      <c r="A13" s="47"/>
      <c r="B13" s="47"/>
      <c r="C13" s="47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18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47.65" customHeight="1" x14ac:dyDescent="0.25">
      <c r="A16" s="22" t="s">
        <v>27</v>
      </c>
      <c r="B16" s="23" t="s">
        <v>38</v>
      </c>
      <c r="C16" s="24" t="s">
        <v>34</v>
      </c>
      <c r="D16" s="25">
        <v>1</v>
      </c>
      <c r="E16" s="41">
        <v>0.2</v>
      </c>
      <c r="F16" s="26">
        <v>13.67</v>
      </c>
      <c r="G16" s="27">
        <f>F16*E16</f>
        <v>2.734</v>
      </c>
      <c r="H16" s="27">
        <v>11.4</v>
      </c>
      <c r="I16" s="28">
        <v>19.95</v>
      </c>
      <c r="J16" s="26">
        <f>G16+H16+I16</f>
        <v>34.084000000000003</v>
      </c>
      <c r="K16" s="26">
        <f>E16*D16</f>
        <v>0.2</v>
      </c>
      <c r="L16" s="26">
        <f>K16*F16</f>
        <v>2.734</v>
      </c>
      <c r="M16" s="26">
        <f>D16*H16</f>
        <v>11.4</v>
      </c>
      <c r="N16" s="26">
        <f>D16*I16</f>
        <v>19.95</v>
      </c>
      <c r="O16" s="26">
        <f>SUM(L16:N16)</f>
        <v>34.084000000000003</v>
      </c>
    </row>
    <row r="17" spans="1:15" x14ac:dyDescent="0.25">
      <c r="A17" s="29"/>
      <c r="B17" s="30" t="s">
        <v>19</v>
      </c>
      <c r="C17" s="31"/>
      <c r="D17" s="31"/>
      <c r="E17" s="31"/>
      <c r="F17" s="31"/>
      <c r="G17" s="31"/>
      <c r="H17" s="31"/>
      <c r="I17" s="31"/>
      <c r="J17" s="31"/>
      <c r="K17" s="32">
        <f>SUM(K16)</f>
        <v>0.2</v>
      </c>
      <c r="L17" s="32">
        <f>SUM(L16)</f>
        <v>2.734</v>
      </c>
      <c r="M17" s="32">
        <f>SUM(M16)</f>
        <v>11.4</v>
      </c>
      <c r="N17" s="32">
        <f>SUM(N16)</f>
        <v>19.95</v>
      </c>
      <c r="O17" s="33">
        <f>SUM(O16)</f>
        <v>34.084000000000003</v>
      </c>
    </row>
    <row r="18" spans="1:15" x14ac:dyDescent="0.25">
      <c r="B18" s="34"/>
      <c r="C18" s="35"/>
      <c r="D18" s="35"/>
      <c r="E18" s="36"/>
      <c r="F18" s="37"/>
      <c r="G18" s="36"/>
      <c r="H18" s="37"/>
      <c r="I18" s="37"/>
      <c r="J18" s="37"/>
      <c r="K18" s="52" t="s">
        <v>20</v>
      </c>
      <c r="L18" s="52"/>
      <c r="M18" s="52"/>
      <c r="N18" s="52"/>
      <c r="O18" s="38">
        <f>O17*0.08</f>
        <v>2.7267200000000003</v>
      </c>
    </row>
    <row r="19" spans="1:15" x14ac:dyDescent="0.25">
      <c r="B19" s="39"/>
      <c r="C19" s="39"/>
      <c r="D19" s="39"/>
      <c r="E19" s="39"/>
      <c r="F19" s="37"/>
      <c r="G19" s="36"/>
      <c r="H19" s="37"/>
      <c r="I19" s="37"/>
      <c r="J19" s="37"/>
      <c r="K19" s="52" t="s">
        <v>24</v>
      </c>
      <c r="L19" s="52"/>
      <c r="M19" s="52"/>
      <c r="N19" s="52"/>
      <c r="O19" s="38">
        <f>L17*0.2359</f>
        <v>0.64495060000000004</v>
      </c>
    </row>
    <row r="20" spans="1:15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52" t="s">
        <v>21</v>
      </c>
      <c r="L20" s="52"/>
      <c r="M20" s="52"/>
      <c r="N20" s="52"/>
      <c r="O20" s="38">
        <f>SUM(O17:O19)</f>
        <v>37.455670600000005</v>
      </c>
    </row>
    <row r="21" spans="1:15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52" t="s">
        <v>22</v>
      </c>
      <c r="L21" s="52"/>
      <c r="M21" s="52"/>
      <c r="N21" s="52"/>
      <c r="O21" s="38">
        <f>O20*0.21</f>
        <v>7.8656908260000007</v>
      </c>
    </row>
    <row r="22" spans="1:15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52" t="s">
        <v>23</v>
      </c>
      <c r="L22" s="52"/>
      <c r="M22" s="52"/>
      <c r="N22" s="52"/>
      <c r="O22" s="38">
        <f>SUM(O20:O21)</f>
        <v>45.321361426000003</v>
      </c>
    </row>
    <row r="25" spans="1:15" x14ac:dyDescent="0.25">
      <c r="B25" t="s">
        <v>33</v>
      </c>
      <c r="C25" t="s">
        <v>39</v>
      </c>
    </row>
    <row r="26" spans="1:15" x14ac:dyDescent="0.25">
      <c r="B26" t="s">
        <v>40</v>
      </c>
    </row>
  </sheetData>
  <mergeCells count="34"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9:J9"/>
    <mergeCell ref="E10:H10"/>
    <mergeCell ref="I10:O10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ACCDD-A7C8-4FA0-861B-97C005575B9B}">
  <dimension ref="A1:O26"/>
  <sheetViews>
    <sheetView workbookViewId="0">
      <selection activeCell="O16" sqref="O16"/>
    </sheetView>
  </sheetViews>
  <sheetFormatPr defaultRowHeight="15" x14ac:dyDescent="0.25"/>
  <cols>
    <col min="2" max="2" width="25.7109375" customWidth="1"/>
  </cols>
  <sheetData>
    <row r="1" spans="1:15" ht="18.75" x14ac:dyDescent="0.3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8.75" x14ac:dyDescent="0.3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.75" x14ac:dyDescent="0.25">
      <c r="A4" s="16">
        <v>1</v>
      </c>
      <c r="B4" s="14" t="s">
        <v>45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.75" x14ac:dyDescent="0.25">
      <c r="A5" s="16">
        <v>2</v>
      </c>
      <c r="B5" s="14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.75" x14ac:dyDescent="0.25">
      <c r="A6" s="16">
        <v>3</v>
      </c>
      <c r="B6" s="14" t="s">
        <v>42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5.75" x14ac:dyDescent="0.25">
      <c r="A7" s="16">
        <v>4</v>
      </c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7">
        <v>5</v>
      </c>
      <c r="B8" s="11" t="s">
        <v>3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25">
      <c r="A9" s="10"/>
      <c r="B9" s="10"/>
      <c r="C9" s="10"/>
      <c r="D9" s="10"/>
      <c r="E9" s="4" t="s">
        <v>26</v>
      </c>
      <c r="F9" s="3"/>
      <c r="G9" s="3"/>
      <c r="H9" s="3"/>
      <c r="I9" s="3"/>
      <c r="J9" s="2"/>
      <c r="K9" s="40"/>
      <c r="L9" s="40">
        <f>O22</f>
        <v>35.455021426000002</v>
      </c>
      <c r="M9" s="40"/>
      <c r="N9" s="40"/>
      <c r="O9" s="40"/>
    </row>
    <row r="10" spans="1:15" x14ac:dyDescent="0.25">
      <c r="A10" s="10"/>
      <c r="B10" s="10"/>
      <c r="C10" s="10"/>
      <c r="D10" s="10"/>
      <c r="E10" s="9" t="s">
        <v>4</v>
      </c>
      <c r="F10" s="8"/>
      <c r="G10" s="8"/>
      <c r="H10" s="7"/>
      <c r="I10" s="6" t="s">
        <v>30</v>
      </c>
      <c r="J10" s="5"/>
      <c r="K10" s="5"/>
      <c r="L10" s="5"/>
      <c r="M10" s="5"/>
      <c r="N10" s="5"/>
      <c r="O10" s="5"/>
    </row>
    <row r="11" spans="1:15" x14ac:dyDescent="0.25">
      <c r="A11" s="45" t="s">
        <v>5</v>
      </c>
      <c r="B11" s="45" t="s">
        <v>6</v>
      </c>
      <c r="C11" s="45" t="s">
        <v>7</v>
      </c>
      <c r="D11" s="42" t="s">
        <v>8</v>
      </c>
      <c r="E11" s="49" t="s">
        <v>9</v>
      </c>
      <c r="F11" s="50"/>
      <c r="G11" s="50"/>
      <c r="H11" s="50"/>
      <c r="I11" s="50"/>
      <c r="J11" s="51"/>
      <c r="K11" s="1" t="s">
        <v>10</v>
      </c>
      <c r="L11" s="1"/>
      <c r="M11" s="1"/>
      <c r="N11" s="1"/>
      <c r="O11" s="1"/>
    </row>
    <row r="12" spans="1:15" x14ac:dyDescent="0.25">
      <c r="A12" s="46"/>
      <c r="B12" s="46"/>
      <c r="C12" s="46"/>
      <c r="D12" s="48"/>
      <c r="E12" s="42" t="s">
        <v>11</v>
      </c>
      <c r="F12" s="42" t="s">
        <v>12</v>
      </c>
      <c r="G12" s="42" t="s">
        <v>13</v>
      </c>
      <c r="H12" s="42" t="s">
        <v>29</v>
      </c>
      <c r="I12" s="42" t="s">
        <v>14</v>
      </c>
      <c r="J12" s="42" t="s">
        <v>15</v>
      </c>
      <c r="K12" s="44" t="s">
        <v>16</v>
      </c>
      <c r="L12" s="44" t="s">
        <v>13</v>
      </c>
      <c r="M12" s="44" t="s">
        <v>29</v>
      </c>
      <c r="N12" s="44" t="s">
        <v>14</v>
      </c>
      <c r="O12" s="44" t="s">
        <v>17</v>
      </c>
    </row>
    <row r="13" spans="1:15" x14ac:dyDescent="0.25">
      <c r="A13" s="47"/>
      <c r="B13" s="47"/>
      <c r="C13" s="47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18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59.65" customHeight="1" x14ac:dyDescent="0.25">
      <c r="A16" s="22" t="s">
        <v>27</v>
      </c>
      <c r="B16" s="23" t="s">
        <v>46</v>
      </c>
      <c r="C16" s="24" t="s">
        <v>34</v>
      </c>
      <c r="D16" s="25">
        <v>1</v>
      </c>
      <c r="E16" s="41">
        <v>0.2</v>
      </c>
      <c r="F16" s="26">
        <v>13.67</v>
      </c>
      <c r="G16" s="27">
        <f>F16*E16</f>
        <v>2.734</v>
      </c>
      <c r="H16" s="27">
        <v>10.55</v>
      </c>
      <c r="I16" s="28">
        <v>13.25</v>
      </c>
      <c r="J16" s="26">
        <f>G16+H16+I16</f>
        <v>26.533999999999999</v>
      </c>
      <c r="K16" s="26">
        <f>E16*D16</f>
        <v>0.2</v>
      </c>
      <c r="L16" s="26">
        <f>K16*F16</f>
        <v>2.734</v>
      </c>
      <c r="M16" s="26">
        <f>D16*H16</f>
        <v>10.55</v>
      </c>
      <c r="N16" s="26">
        <f>D16*I16</f>
        <v>13.25</v>
      </c>
      <c r="O16" s="26">
        <f>SUM(L16:N16)</f>
        <v>26.533999999999999</v>
      </c>
    </row>
    <row r="17" spans="1:15" x14ac:dyDescent="0.25">
      <c r="A17" s="29"/>
      <c r="B17" s="30" t="s">
        <v>19</v>
      </c>
      <c r="C17" s="31"/>
      <c r="D17" s="31"/>
      <c r="E17" s="31"/>
      <c r="F17" s="31"/>
      <c r="G17" s="31"/>
      <c r="H17" s="31"/>
      <c r="I17" s="31"/>
      <c r="J17" s="31"/>
      <c r="K17" s="32">
        <f>SUM(K16)</f>
        <v>0.2</v>
      </c>
      <c r="L17" s="32">
        <f>SUM(L16)</f>
        <v>2.734</v>
      </c>
      <c r="M17" s="32">
        <f>SUM(M16)</f>
        <v>10.55</v>
      </c>
      <c r="N17" s="32">
        <f>SUM(N16)</f>
        <v>13.25</v>
      </c>
      <c r="O17" s="33">
        <f>SUM(O16)</f>
        <v>26.533999999999999</v>
      </c>
    </row>
    <row r="18" spans="1:15" x14ac:dyDescent="0.25">
      <c r="B18" s="34"/>
      <c r="C18" s="35"/>
      <c r="D18" s="35"/>
      <c r="E18" s="36"/>
      <c r="F18" s="37"/>
      <c r="G18" s="36"/>
      <c r="H18" s="37"/>
      <c r="I18" s="37"/>
      <c r="J18" s="37"/>
      <c r="K18" s="52" t="s">
        <v>20</v>
      </c>
      <c r="L18" s="52"/>
      <c r="M18" s="52"/>
      <c r="N18" s="52"/>
      <c r="O18" s="38">
        <f>O17*0.08</f>
        <v>2.1227200000000002</v>
      </c>
    </row>
    <row r="19" spans="1:15" x14ac:dyDescent="0.25">
      <c r="B19" s="39"/>
      <c r="C19" s="39"/>
      <c r="D19" s="39"/>
      <c r="E19" s="39"/>
      <c r="F19" s="37"/>
      <c r="G19" s="36"/>
      <c r="H19" s="37"/>
      <c r="I19" s="37"/>
      <c r="J19" s="37"/>
      <c r="K19" s="52" t="s">
        <v>24</v>
      </c>
      <c r="L19" s="52"/>
      <c r="M19" s="52"/>
      <c r="N19" s="52"/>
      <c r="O19" s="38">
        <f>L17*0.2359</f>
        <v>0.64495060000000004</v>
      </c>
    </row>
    <row r="20" spans="1:15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52" t="s">
        <v>21</v>
      </c>
      <c r="L20" s="52"/>
      <c r="M20" s="52"/>
      <c r="N20" s="52"/>
      <c r="O20" s="38">
        <f>SUM(O17:O19)</f>
        <v>29.301670600000001</v>
      </c>
    </row>
    <row r="21" spans="1:15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52" t="s">
        <v>22</v>
      </c>
      <c r="L21" s="52"/>
      <c r="M21" s="52"/>
      <c r="N21" s="52"/>
      <c r="O21" s="38">
        <f>O20*0.21</f>
        <v>6.1533508260000005</v>
      </c>
    </row>
    <row r="22" spans="1:15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52" t="s">
        <v>23</v>
      </c>
      <c r="L22" s="52"/>
      <c r="M22" s="52"/>
      <c r="N22" s="52"/>
      <c r="O22" s="38">
        <f>SUM(O20:O21)</f>
        <v>35.455021426000002</v>
      </c>
    </row>
    <row r="25" spans="1:15" x14ac:dyDescent="0.25">
      <c r="B25" t="s">
        <v>48</v>
      </c>
      <c r="C25" t="s">
        <v>49</v>
      </c>
    </row>
    <row r="26" spans="1:15" x14ac:dyDescent="0.25">
      <c r="B26" t="s">
        <v>47</v>
      </c>
    </row>
  </sheetData>
  <mergeCells count="34"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9:J9"/>
    <mergeCell ref="E10:H10"/>
    <mergeCell ref="I10:O10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46024-DAF6-49A9-9E32-6C1502CC7454}">
  <dimension ref="A1:O26"/>
  <sheetViews>
    <sheetView workbookViewId="0">
      <selection sqref="A1:O22"/>
    </sheetView>
  </sheetViews>
  <sheetFormatPr defaultRowHeight="15" x14ac:dyDescent="0.25"/>
  <cols>
    <col min="2" max="2" width="27.28515625" customWidth="1"/>
    <col min="15" max="15" width="8.7109375" customWidth="1"/>
  </cols>
  <sheetData>
    <row r="1" spans="1:15" ht="18.75" x14ac:dyDescent="0.3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8.75" x14ac:dyDescent="0.3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.75" x14ac:dyDescent="0.25">
      <c r="A4" s="16">
        <v>1</v>
      </c>
      <c r="B4" s="14" t="s">
        <v>45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.75" x14ac:dyDescent="0.25">
      <c r="A5" s="16">
        <v>2</v>
      </c>
      <c r="B5" s="14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.75" x14ac:dyDescent="0.25">
      <c r="A6" s="16">
        <v>3</v>
      </c>
      <c r="B6" s="14" t="s">
        <v>42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5.75" x14ac:dyDescent="0.25">
      <c r="A7" s="16">
        <v>4</v>
      </c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7">
        <v>5</v>
      </c>
      <c r="B8" s="11" t="s">
        <v>3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25">
      <c r="A9" s="10"/>
      <c r="B9" s="10"/>
      <c r="C9" s="10"/>
      <c r="D9" s="10"/>
      <c r="E9" s="4" t="s">
        <v>26</v>
      </c>
      <c r="F9" s="3"/>
      <c r="G9" s="3"/>
      <c r="H9" s="3"/>
      <c r="I9" s="3"/>
      <c r="J9" s="2"/>
      <c r="K9" s="40"/>
      <c r="L9" s="40">
        <f>O22</f>
        <v>60.637057426000005</v>
      </c>
      <c r="M9" s="40"/>
      <c r="N9" s="40"/>
      <c r="O9" s="40"/>
    </row>
    <row r="10" spans="1:15" x14ac:dyDescent="0.25">
      <c r="A10" s="10"/>
      <c r="B10" s="10"/>
      <c r="C10" s="10"/>
      <c r="D10" s="10"/>
      <c r="E10" s="9" t="s">
        <v>4</v>
      </c>
      <c r="F10" s="8"/>
      <c r="G10" s="8"/>
      <c r="H10" s="7"/>
      <c r="I10" s="6" t="s">
        <v>30</v>
      </c>
      <c r="J10" s="5"/>
      <c r="K10" s="5"/>
      <c r="L10" s="5"/>
      <c r="M10" s="5"/>
      <c r="N10" s="5"/>
      <c r="O10" s="5"/>
    </row>
    <row r="11" spans="1:15" x14ac:dyDescent="0.25">
      <c r="A11" s="45" t="s">
        <v>5</v>
      </c>
      <c r="B11" s="45" t="s">
        <v>6</v>
      </c>
      <c r="C11" s="45" t="s">
        <v>7</v>
      </c>
      <c r="D11" s="42" t="s">
        <v>8</v>
      </c>
      <c r="E11" s="49" t="s">
        <v>9</v>
      </c>
      <c r="F11" s="50"/>
      <c r="G11" s="50"/>
      <c r="H11" s="50"/>
      <c r="I11" s="50"/>
      <c r="J11" s="51"/>
      <c r="K11" s="1" t="s">
        <v>10</v>
      </c>
      <c r="L11" s="1"/>
      <c r="M11" s="1"/>
      <c r="N11" s="1"/>
      <c r="O11" s="1"/>
    </row>
    <row r="12" spans="1:15" x14ac:dyDescent="0.25">
      <c r="A12" s="46"/>
      <c r="B12" s="46"/>
      <c r="C12" s="46"/>
      <c r="D12" s="48"/>
      <c r="E12" s="42" t="s">
        <v>11</v>
      </c>
      <c r="F12" s="42" t="s">
        <v>12</v>
      </c>
      <c r="G12" s="42" t="s">
        <v>13</v>
      </c>
      <c r="H12" s="42" t="s">
        <v>29</v>
      </c>
      <c r="I12" s="42" t="s">
        <v>14</v>
      </c>
      <c r="J12" s="42" t="s">
        <v>15</v>
      </c>
      <c r="K12" s="44" t="s">
        <v>16</v>
      </c>
      <c r="L12" s="44" t="s">
        <v>13</v>
      </c>
      <c r="M12" s="44" t="s">
        <v>29</v>
      </c>
      <c r="N12" s="44" t="s">
        <v>14</v>
      </c>
      <c r="O12" s="44" t="s">
        <v>17</v>
      </c>
    </row>
    <row r="13" spans="1:15" ht="25.15" customHeight="1" x14ac:dyDescent="0.25">
      <c r="A13" s="47"/>
      <c r="B13" s="47"/>
      <c r="C13" s="47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18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36" customHeight="1" x14ac:dyDescent="0.25">
      <c r="A16" s="22" t="s">
        <v>27</v>
      </c>
      <c r="B16" s="23" t="s">
        <v>44</v>
      </c>
      <c r="C16" s="24" t="s">
        <v>34</v>
      </c>
      <c r="D16" s="25">
        <v>1</v>
      </c>
      <c r="E16" s="41">
        <v>0.2</v>
      </c>
      <c r="F16" s="26">
        <v>13.67</v>
      </c>
      <c r="G16" s="27">
        <f>F16*E16</f>
        <v>2.734</v>
      </c>
      <c r="H16" s="27">
        <v>23.12</v>
      </c>
      <c r="I16" s="28">
        <v>19.95</v>
      </c>
      <c r="J16" s="26">
        <f>G16+H16+I16</f>
        <v>45.804000000000002</v>
      </c>
      <c r="K16" s="26">
        <f>E16*D16</f>
        <v>0.2</v>
      </c>
      <c r="L16" s="26">
        <f>K16*F16</f>
        <v>2.734</v>
      </c>
      <c r="M16" s="26">
        <f>D16*H16</f>
        <v>23.12</v>
      </c>
      <c r="N16" s="26">
        <f>D16*I16</f>
        <v>19.95</v>
      </c>
      <c r="O16" s="26">
        <f>SUM(L16:N16)</f>
        <v>45.804000000000002</v>
      </c>
    </row>
    <row r="17" spans="1:15" x14ac:dyDescent="0.25">
      <c r="A17" s="29"/>
      <c r="B17" s="30" t="s">
        <v>19</v>
      </c>
      <c r="C17" s="31"/>
      <c r="D17" s="31"/>
      <c r="E17" s="31"/>
      <c r="F17" s="31"/>
      <c r="G17" s="31"/>
      <c r="H17" s="31"/>
      <c r="I17" s="31"/>
      <c r="J17" s="31"/>
      <c r="K17" s="32">
        <f>SUM(K16)</f>
        <v>0.2</v>
      </c>
      <c r="L17" s="32">
        <f>SUM(L16)</f>
        <v>2.734</v>
      </c>
      <c r="M17" s="32">
        <f>SUM(M16)</f>
        <v>23.12</v>
      </c>
      <c r="N17" s="32">
        <f>SUM(N16)</f>
        <v>19.95</v>
      </c>
      <c r="O17" s="33">
        <f>SUM(O16)</f>
        <v>45.804000000000002</v>
      </c>
    </row>
    <row r="18" spans="1:15" x14ac:dyDescent="0.25">
      <c r="B18" s="34"/>
      <c r="C18" s="35"/>
      <c r="D18" s="35"/>
      <c r="E18" s="36"/>
      <c r="F18" s="37"/>
      <c r="G18" s="36"/>
      <c r="H18" s="37"/>
      <c r="I18" s="37"/>
      <c r="J18" s="37"/>
      <c r="K18" s="52" t="s">
        <v>20</v>
      </c>
      <c r="L18" s="52"/>
      <c r="M18" s="52"/>
      <c r="N18" s="52"/>
      <c r="O18" s="38">
        <f>O17*0.08</f>
        <v>3.66432</v>
      </c>
    </row>
    <row r="19" spans="1:15" x14ac:dyDescent="0.25">
      <c r="B19" s="39"/>
      <c r="C19" s="39"/>
      <c r="D19" s="39"/>
      <c r="E19" s="39"/>
      <c r="F19" s="37"/>
      <c r="G19" s="36"/>
      <c r="H19" s="37"/>
      <c r="I19" s="37"/>
      <c r="J19" s="37"/>
      <c r="K19" s="52" t="s">
        <v>24</v>
      </c>
      <c r="L19" s="52"/>
      <c r="M19" s="52"/>
      <c r="N19" s="52"/>
      <c r="O19" s="38">
        <f>L17*0.2359</f>
        <v>0.64495060000000004</v>
      </c>
    </row>
    <row r="20" spans="1:15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52" t="s">
        <v>21</v>
      </c>
      <c r="L20" s="52"/>
      <c r="M20" s="52"/>
      <c r="N20" s="52"/>
      <c r="O20" s="38">
        <f>SUM(O17:O19)</f>
        <v>50.113270600000007</v>
      </c>
    </row>
    <row r="21" spans="1:15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52" t="s">
        <v>22</v>
      </c>
      <c r="L21" s="52"/>
      <c r="M21" s="52"/>
      <c r="N21" s="52"/>
      <c r="O21" s="38">
        <f>O20*0.21</f>
        <v>10.523786826</v>
      </c>
    </row>
    <row r="22" spans="1:15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52" t="s">
        <v>23</v>
      </c>
      <c r="L22" s="52"/>
      <c r="M22" s="52"/>
      <c r="N22" s="52"/>
      <c r="O22" s="38">
        <f>SUM(O20:O21)</f>
        <v>60.637057426000005</v>
      </c>
    </row>
    <row r="25" spans="1:15" x14ac:dyDescent="0.25">
      <c r="B25" t="s">
        <v>41</v>
      </c>
      <c r="C25" t="s">
        <v>43</v>
      </c>
    </row>
    <row r="26" spans="1:15" x14ac:dyDescent="0.25">
      <c r="B26" t="s">
        <v>35</v>
      </c>
    </row>
  </sheetData>
  <mergeCells count="34"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9:J9"/>
    <mergeCell ref="E10:H10"/>
    <mergeCell ref="I10:O10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207B-891E-4D4A-AA2C-CD7A068395CD}">
  <dimension ref="A1:O22"/>
  <sheetViews>
    <sheetView workbookViewId="0">
      <selection sqref="A1:O22"/>
    </sheetView>
  </sheetViews>
  <sheetFormatPr defaultRowHeight="15" x14ac:dyDescent="0.25"/>
  <cols>
    <col min="1" max="1" width="5.7109375" customWidth="1"/>
    <col min="2" max="2" width="28.42578125" customWidth="1"/>
  </cols>
  <sheetData>
    <row r="1" spans="1:15" ht="18.75" x14ac:dyDescent="0.3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8.75" x14ac:dyDescent="0.3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.75" x14ac:dyDescent="0.25">
      <c r="A4" s="16">
        <v>1</v>
      </c>
      <c r="B4" s="14" t="s">
        <v>45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.75" x14ac:dyDescent="0.25">
      <c r="A5" s="16">
        <v>2</v>
      </c>
      <c r="B5" s="14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.75" x14ac:dyDescent="0.25">
      <c r="A6" s="16">
        <v>3</v>
      </c>
      <c r="B6" s="14" t="s">
        <v>51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5.75" x14ac:dyDescent="0.25">
      <c r="A7" s="16">
        <v>4</v>
      </c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7">
        <v>5</v>
      </c>
      <c r="B8" s="11" t="s">
        <v>3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25">
      <c r="A9" s="10"/>
      <c r="B9" s="10"/>
      <c r="C9" s="10"/>
      <c r="D9" s="10"/>
      <c r="E9" s="4" t="s">
        <v>26</v>
      </c>
      <c r="F9" s="3"/>
      <c r="G9" s="3"/>
      <c r="H9" s="3"/>
      <c r="I9" s="3"/>
      <c r="J9" s="2"/>
      <c r="K9" s="40"/>
      <c r="L9" s="40">
        <f>O22</f>
        <v>33.141408921500002</v>
      </c>
      <c r="M9" s="40"/>
      <c r="N9" s="40"/>
      <c r="O9" s="40"/>
    </row>
    <row r="10" spans="1:15" x14ac:dyDescent="0.25">
      <c r="A10" s="10"/>
      <c r="B10" s="10"/>
      <c r="C10" s="10"/>
      <c r="D10" s="10"/>
      <c r="E10" s="9" t="s">
        <v>4</v>
      </c>
      <c r="F10" s="8"/>
      <c r="G10" s="8"/>
      <c r="H10" s="7"/>
      <c r="I10" s="6" t="s">
        <v>30</v>
      </c>
      <c r="J10" s="5"/>
      <c r="K10" s="5"/>
      <c r="L10" s="5"/>
      <c r="M10" s="5"/>
      <c r="N10" s="5"/>
      <c r="O10" s="5"/>
    </row>
    <row r="11" spans="1:15" x14ac:dyDescent="0.25">
      <c r="A11" s="45" t="s">
        <v>5</v>
      </c>
      <c r="B11" s="45" t="s">
        <v>6</v>
      </c>
      <c r="C11" s="45" t="s">
        <v>7</v>
      </c>
      <c r="D11" s="42" t="s">
        <v>8</v>
      </c>
      <c r="E11" s="49" t="s">
        <v>9</v>
      </c>
      <c r="F11" s="50"/>
      <c r="G11" s="50"/>
      <c r="H11" s="50"/>
      <c r="I11" s="50"/>
      <c r="J11" s="51"/>
      <c r="K11" s="1" t="s">
        <v>10</v>
      </c>
      <c r="L11" s="1"/>
      <c r="M11" s="1"/>
      <c r="N11" s="1"/>
      <c r="O11" s="1"/>
    </row>
    <row r="12" spans="1:15" x14ac:dyDescent="0.25">
      <c r="A12" s="46"/>
      <c r="B12" s="46"/>
      <c r="C12" s="46"/>
      <c r="D12" s="48"/>
      <c r="E12" s="42" t="s">
        <v>11</v>
      </c>
      <c r="F12" s="42" t="s">
        <v>12</v>
      </c>
      <c r="G12" s="42" t="s">
        <v>13</v>
      </c>
      <c r="H12" s="42" t="s">
        <v>29</v>
      </c>
      <c r="I12" s="42" t="s">
        <v>14</v>
      </c>
      <c r="J12" s="42" t="s">
        <v>15</v>
      </c>
      <c r="K12" s="44" t="s">
        <v>16</v>
      </c>
      <c r="L12" s="44" t="s">
        <v>13</v>
      </c>
      <c r="M12" s="44" t="s">
        <v>29</v>
      </c>
      <c r="N12" s="44" t="s">
        <v>14</v>
      </c>
      <c r="O12" s="44" t="s">
        <v>17</v>
      </c>
    </row>
    <row r="13" spans="1:15" ht="28.15" customHeight="1" x14ac:dyDescent="0.25">
      <c r="A13" s="47"/>
      <c r="B13" s="47"/>
      <c r="C13" s="47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18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38.65" customHeight="1" x14ac:dyDescent="0.25">
      <c r="A16" s="22" t="s">
        <v>27</v>
      </c>
      <c r="B16" s="23" t="s">
        <v>50</v>
      </c>
      <c r="C16" s="24" t="s">
        <v>34</v>
      </c>
      <c r="D16" s="25">
        <v>1</v>
      </c>
      <c r="E16" s="41">
        <v>0.55000000000000004</v>
      </c>
      <c r="F16" s="26">
        <v>13.67</v>
      </c>
      <c r="G16" s="27">
        <f>F16*E16</f>
        <v>7.5185000000000004</v>
      </c>
      <c r="H16" s="27"/>
      <c r="I16" s="28">
        <v>16.2</v>
      </c>
      <c r="J16" s="26">
        <f>G16+H16+I16</f>
        <v>23.718499999999999</v>
      </c>
      <c r="K16" s="26">
        <f>E16*D16</f>
        <v>0.55000000000000004</v>
      </c>
      <c r="L16" s="26">
        <f>K16*F16</f>
        <v>7.5185000000000004</v>
      </c>
      <c r="M16" s="26">
        <f>D16*H16</f>
        <v>0</v>
      </c>
      <c r="N16" s="26">
        <f>D16*I16</f>
        <v>16.2</v>
      </c>
      <c r="O16" s="26">
        <f>SUM(L16:N16)</f>
        <v>23.718499999999999</v>
      </c>
    </row>
    <row r="17" spans="1:15" x14ac:dyDescent="0.25">
      <c r="A17" s="29"/>
      <c r="B17" s="30" t="s">
        <v>19</v>
      </c>
      <c r="C17" s="31"/>
      <c r="D17" s="31"/>
      <c r="E17" s="31"/>
      <c r="F17" s="31"/>
      <c r="G17" s="31"/>
      <c r="H17" s="31"/>
      <c r="I17" s="31"/>
      <c r="J17" s="31"/>
      <c r="K17" s="32">
        <f>SUM(K16)</f>
        <v>0.55000000000000004</v>
      </c>
      <c r="L17" s="32">
        <f>SUM(L16)</f>
        <v>7.5185000000000004</v>
      </c>
      <c r="M17" s="32">
        <f>SUM(M16)</f>
        <v>0</v>
      </c>
      <c r="N17" s="32">
        <f>SUM(N16)</f>
        <v>16.2</v>
      </c>
      <c r="O17" s="33">
        <f>SUM(O16)</f>
        <v>23.718499999999999</v>
      </c>
    </row>
    <row r="18" spans="1:15" x14ac:dyDescent="0.25">
      <c r="B18" s="34"/>
      <c r="C18" s="35"/>
      <c r="D18" s="35"/>
      <c r="E18" s="36"/>
      <c r="F18" s="37"/>
      <c r="G18" s="36"/>
      <c r="H18" s="37"/>
      <c r="I18" s="37"/>
      <c r="J18" s="37"/>
      <c r="K18" s="52" t="s">
        <v>20</v>
      </c>
      <c r="L18" s="52"/>
      <c r="M18" s="52"/>
      <c r="N18" s="52"/>
      <c r="O18" s="38">
        <f>O17*0.08</f>
        <v>1.8974799999999998</v>
      </c>
    </row>
    <row r="19" spans="1:15" x14ac:dyDescent="0.25">
      <c r="B19" s="39"/>
      <c r="C19" s="39"/>
      <c r="D19" s="39"/>
      <c r="E19" s="39"/>
      <c r="F19" s="37"/>
      <c r="G19" s="36"/>
      <c r="H19" s="37"/>
      <c r="I19" s="37"/>
      <c r="J19" s="37"/>
      <c r="K19" s="52" t="s">
        <v>24</v>
      </c>
      <c r="L19" s="52"/>
      <c r="M19" s="52"/>
      <c r="N19" s="52"/>
      <c r="O19" s="38">
        <f>L17*0.2359</f>
        <v>1.77361415</v>
      </c>
    </row>
    <row r="20" spans="1:15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52" t="s">
        <v>21</v>
      </c>
      <c r="L20" s="52"/>
      <c r="M20" s="52"/>
      <c r="N20" s="52"/>
      <c r="O20" s="38">
        <f>SUM(O17:O19)</f>
        <v>27.389594150000001</v>
      </c>
    </row>
    <row r="21" spans="1:15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52" t="s">
        <v>22</v>
      </c>
      <c r="L21" s="52"/>
      <c r="M21" s="52"/>
      <c r="N21" s="52"/>
      <c r="O21" s="38">
        <f>O20*0.21</f>
        <v>5.7518147715000003</v>
      </c>
    </row>
    <row r="22" spans="1:15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52" t="s">
        <v>23</v>
      </c>
      <c r="L22" s="52"/>
      <c r="M22" s="52"/>
      <c r="N22" s="52"/>
      <c r="O22" s="38">
        <f>SUM(O20:O21)</f>
        <v>33.141408921500002</v>
      </c>
    </row>
  </sheetData>
  <mergeCells count="34"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9:J9"/>
    <mergeCell ref="E10:H10"/>
    <mergeCell ref="I10:O10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EA65-50D7-4B34-BC9B-102EF831257A}">
  <dimension ref="A1:O22"/>
  <sheetViews>
    <sheetView workbookViewId="0">
      <selection sqref="A1:O22"/>
    </sheetView>
  </sheetViews>
  <sheetFormatPr defaultRowHeight="15" x14ac:dyDescent="0.25"/>
  <cols>
    <col min="2" max="2" width="28" customWidth="1"/>
    <col min="3" max="3" width="5.7109375" customWidth="1"/>
  </cols>
  <sheetData>
    <row r="1" spans="1:15" ht="18.75" x14ac:dyDescent="0.3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8.75" x14ac:dyDescent="0.3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.75" x14ac:dyDescent="0.25">
      <c r="A4" s="16">
        <v>1</v>
      </c>
      <c r="B4" s="14" t="s">
        <v>45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.75" x14ac:dyDescent="0.25">
      <c r="A5" s="16">
        <v>2</v>
      </c>
      <c r="B5" s="14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.75" x14ac:dyDescent="0.25">
      <c r="A6" s="16">
        <v>3</v>
      </c>
      <c r="B6" s="14" t="s">
        <v>51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5.75" x14ac:dyDescent="0.25">
      <c r="A7" s="16">
        <v>4</v>
      </c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7">
        <v>5</v>
      </c>
      <c r="B8" s="11" t="s">
        <v>3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25">
      <c r="A9" s="10"/>
      <c r="B9" s="10"/>
      <c r="C9" s="10"/>
      <c r="D9" s="10"/>
      <c r="E9" s="4" t="s">
        <v>26</v>
      </c>
      <c r="F9" s="3"/>
      <c r="G9" s="3"/>
      <c r="H9" s="3"/>
      <c r="I9" s="3"/>
      <c r="J9" s="2"/>
      <c r="K9" s="40"/>
      <c r="L9" s="40">
        <f>O22</f>
        <v>28.974830852</v>
      </c>
      <c r="M9" s="40"/>
      <c r="N9" s="40"/>
      <c r="O9" s="40"/>
    </row>
    <row r="10" spans="1:15" x14ac:dyDescent="0.25">
      <c r="A10" s="10"/>
      <c r="B10" s="10"/>
      <c r="C10" s="10"/>
      <c r="D10" s="10"/>
      <c r="E10" s="9" t="s">
        <v>4</v>
      </c>
      <c r="F10" s="8"/>
      <c r="G10" s="8"/>
      <c r="H10" s="7"/>
      <c r="I10" s="6" t="s">
        <v>30</v>
      </c>
      <c r="J10" s="5"/>
      <c r="K10" s="5"/>
      <c r="L10" s="5"/>
      <c r="M10" s="5"/>
      <c r="N10" s="5"/>
      <c r="O10" s="5"/>
    </row>
    <row r="11" spans="1:15" x14ac:dyDescent="0.25">
      <c r="A11" s="45" t="s">
        <v>5</v>
      </c>
      <c r="B11" s="45" t="s">
        <v>6</v>
      </c>
      <c r="C11" s="45" t="s">
        <v>7</v>
      </c>
      <c r="D11" s="42" t="s">
        <v>8</v>
      </c>
      <c r="E11" s="49" t="s">
        <v>9</v>
      </c>
      <c r="F11" s="50"/>
      <c r="G11" s="50"/>
      <c r="H11" s="50"/>
      <c r="I11" s="50"/>
      <c r="J11" s="51"/>
      <c r="K11" s="1" t="s">
        <v>10</v>
      </c>
      <c r="L11" s="1"/>
      <c r="M11" s="1"/>
      <c r="N11" s="1"/>
      <c r="O11" s="1"/>
    </row>
    <row r="12" spans="1:15" x14ac:dyDescent="0.25">
      <c r="A12" s="46"/>
      <c r="B12" s="46"/>
      <c r="C12" s="46"/>
      <c r="D12" s="48"/>
      <c r="E12" s="42" t="s">
        <v>11</v>
      </c>
      <c r="F12" s="42" t="s">
        <v>12</v>
      </c>
      <c r="G12" s="42" t="s">
        <v>13</v>
      </c>
      <c r="H12" s="42" t="s">
        <v>29</v>
      </c>
      <c r="I12" s="42" t="s">
        <v>14</v>
      </c>
      <c r="J12" s="42" t="s">
        <v>15</v>
      </c>
      <c r="K12" s="44" t="s">
        <v>16</v>
      </c>
      <c r="L12" s="44" t="s">
        <v>13</v>
      </c>
      <c r="M12" s="44" t="s">
        <v>29</v>
      </c>
      <c r="N12" s="44" t="s">
        <v>14</v>
      </c>
      <c r="O12" s="44" t="s">
        <v>17</v>
      </c>
    </row>
    <row r="13" spans="1:15" x14ac:dyDescent="0.25">
      <c r="A13" s="47"/>
      <c r="B13" s="47"/>
      <c r="C13" s="47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18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57" customHeight="1" x14ac:dyDescent="0.25">
      <c r="A16" s="22" t="s">
        <v>27</v>
      </c>
      <c r="B16" s="23" t="s">
        <v>50</v>
      </c>
      <c r="C16" s="24" t="s">
        <v>34</v>
      </c>
      <c r="D16" s="25">
        <v>1</v>
      </c>
      <c r="E16" s="41">
        <v>0.4</v>
      </c>
      <c r="F16" s="26">
        <v>13.67</v>
      </c>
      <c r="G16" s="27">
        <f>F16*E16</f>
        <v>5.468</v>
      </c>
      <c r="H16" s="27"/>
      <c r="I16" s="28">
        <v>15.51</v>
      </c>
      <c r="J16" s="26">
        <f>G16+H16+I16</f>
        <v>20.978000000000002</v>
      </c>
      <c r="K16" s="26">
        <f>E16*D16</f>
        <v>0.4</v>
      </c>
      <c r="L16" s="26">
        <f>K16*F16</f>
        <v>5.468</v>
      </c>
      <c r="M16" s="26">
        <f>D16*H16</f>
        <v>0</v>
      </c>
      <c r="N16" s="26">
        <f>D16*I16</f>
        <v>15.51</v>
      </c>
      <c r="O16" s="26">
        <f>SUM(L16:N16)</f>
        <v>20.978000000000002</v>
      </c>
    </row>
    <row r="17" spans="1:15" x14ac:dyDescent="0.25">
      <c r="A17" s="29"/>
      <c r="B17" s="30" t="s">
        <v>19</v>
      </c>
      <c r="C17" s="31"/>
      <c r="D17" s="31"/>
      <c r="E17" s="31"/>
      <c r="F17" s="31"/>
      <c r="G17" s="31"/>
      <c r="H17" s="31"/>
      <c r="I17" s="31"/>
      <c r="J17" s="31"/>
      <c r="K17" s="32">
        <f>SUM(K16)</f>
        <v>0.4</v>
      </c>
      <c r="L17" s="32">
        <f>SUM(L16)</f>
        <v>5.468</v>
      </c>
      <c r="M17" s="32">
        <f>SUM(M16)</f>
        <v>0</v>
      </c>
      <c r="N17" s="32">
        <f>SUM(N16)</f>
        <v>15.51</v>
      </c>
      <c r="O17" s="33">
        <f>SUM(O16)</f>
        <v>20.978000000000002</v>
      </c>
    </row>
    <row r="18" spans="1:15" x14ac:dyDescent="0.25">
      <c r="B18" s="34"/>
      <c r="C18" s="35"/>
      <c r="D18" s="35"/>
      <c r="E18" s="36"/>
      <c r="F18" s="37"/>
      <c r="G18" s="36"/>
      <c r="H18" s="37"/>
      <c r="I18" s="37"/>
      <c r="J18" s="37"/>
      <c r="K18" s="52" t="s">
        <v>20</v>
      </c>
      <c r="L18" s="52"/>
      <c r="M18" s="52"/>
      <c r="N18" s="52"/>
      <c r="O18" s="38">
        <f>O17*0.08</f>
        <v>1.6782400000000002</v>
      </c>
    </row>
    <row r="19" spans="1:15" x14ac:dyDescent="0.25">
      <c r="B19" s="39"/>
      <c r="C19" s="39"/>
      <c r="D19" s="39"/>
      <c r="E19" s="39"/>
      <c r="F19" s="37"/>
      <c r="G19" s="36"/>
      <c r="H19" s="37"/>
      <c r="I19" s="37"/>
      <c r="J19" s="37"/>
      <c r="K19" s="52" t="s">
        <v>24</v>
      </c>
      <c r="L19" s="52"/>
      <c r="M19" s="52"/>
      <c r="N19" s="52"/>
      <c r="O19" s="38">
        <f>L17*0.2359</f>
        <v>1.2899012000000001</v>
      </c>
    </row>
    <row r="20" spans="1:15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52" t="s">
        <v>21</v>
      </c>
      <c r="L20" s="52"/>
      <c r="M20" s="52"/>
      <c r="N20" s="52"/>
      <c r="O20" s="38">
        <f>SUM(O17:O19)</f>
        <v>23.9461412</v>
      </c>
    </row>
    <row r="21" spans="1:15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52" t="s">
        <v>22</v>
      </c>
      <c r="L21" s="52"/>
      <c r="M21" s="52"/>
      <c r="N21" s="52"/>
      <c r="O21" s="38">
        <f>O20*0.21</f>
        <v>5.0286896519999997</v>
      </c>
    </row>
    <row r="22" spans="1:15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52" t="s">
        <v>23</v>
      </c>
      <c r="L22" s="52"/>
      <c r="M22" s="52"/>
      <c r="N22" s="52"/>
      <c r="O22" s="38">
        <f>SUM(O20:O21)</f>
        <v>28.974830852</v>
      </c>
    </row>
  </sheetData>
  <mergeCells count="34"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9:J9"/>
    <mergeCell ref="E10:H10"/>
    <mergeCell ref="I10:O10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C3D0-1123-45D5-A965-A397C7148A35}">
  <dimension ref="A1:O22"/>
  <sheetViews>
    <sheetView workbookViewId="0">
      <selection activeCell="H22" sqref="H22"/>
    </sheetView>
  </sheetViews>
  <sheetFormatPr defaultRowHeight="15" x14ac:dyDescent="0.25"/>
  <cols>
    <col min="1" max="1" width="5" customWidth="1"/>
    <col min="2" max="2" width="25.28515625" customWidth="1"/>
    <col min="3" max="3" width="7" customWidth="1"/>
    <col min="15" max="15" width="11.28515625" customWidth="1"/>
  </cols>
  <sheetData>
    <row r="1" spans="1:15" ht="18.75" x14ac:dyDescent="0.3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8.75" x14ac:dyDescent="0.3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.75" x14ac:dyDescent="0.25">
      <c r="A4" s="16">
        <v>1</v>
      </c>
      <c r="B4" s="14" t="s">
        <v>45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.75" x14ac:dyDescent="0.25">
      <c r="A5" s="16">
        <v>2</v>
      </c>
      <c r="B5" s="14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.75" x14ac:dyDescent="0.25">
      <c r="A6" s="16">
        <v>3</v>
      </c>
      <c r="B6" s="14" t="s">
        <v>52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5.75" x14ac:dyDescent="0.25">
      <c r="A7" s="16">
        <v>4</v>
      </c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7">
        <v>5</v>
      </c>
      <c r="B8" s="11" t="s">
        <v>3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25">
      <c r="A9" s="10"/>
      <c r="B9" s="10"/>
      <c r="C9" s="10"/>
      <c r="D9" s="10"/>
      <c r="E9" s="4" t="s">
        <v>26</v>
      </c>
      <c r="F9" s="3"/>
      <c r="G9" s="3"/>
      <c r="H9" s="3"/>
      <c r="I9" s="3"/>
      <c r="J9" s="2"/>
      <c r="K9" s="40"/>
      <c r="L9" s="40">
        <f>O22</f>
        <v>17.426946713</v>
      </c>
      <c r="M9" s="40"/>
      <c r="N9" s="40"/>
      <c r="O9" s="40"/>
    </row>
    <row r="10" spans="1:15" x14ac:dyDescent="0.25">
      <c r="A10" s="10"/>
      <c r="B10" s="10"/>
      <c r="C10" s="10"/>
      <c r="D10" s="10"/>
      <c r="E10" s="9" t="s">
        <v>4</v>
      </c>
      <c r="F10" s="8"/>
      <c r="G10" s="8"/>
      <c r="H10" s="7"/>
      <c r="I10" s="6" t="s">
        <v>30</v>
      </c>
      <c r="J10" s="5"/>
      <c r="K10" s="5"/>
      <c r="L10" s="5"/>
      <c r="M10" s="5"/>
      <c r="N10" s="5"/>
      <c r="O10" s="5"/>
    </row>
    <row r="11" spans="1:15" x14ac:dyDescent="0.25">
      <c r="A11" s="45" t="s">
        <v>5</v>
      </c>
      <c r="B11" s="45" t="s">
        <v>6</v>
      </c>
      <c r="C11" s="45" t="s">
        <v>7</v>
      </c>
      <c r="D11" s="42" t="s">
        <v>8</v>
      </c>
      <c r="E11" s="49" t="s">
        <v>9</v>
      </c>
      <c r="F11" s="50"/>
      <c r="G11" s="50"/>
      <c r="H11" s="50"/>
      <c r="I11" s="50"/>
      <c r="J11" s="51"/>
      <c r="K11" s="1" t="s">
        <v>10</v>
      </c>
      <c r="L11" s="1"/>
      <c r="M11" s="1"/>
      <c r="N11" s="1"/>
      <c r="O11" s="1"/>
    </row>
    <row r="12" spans="1:15" x14ac:dyDescent="0.25">
      <c r="A12" s="46"/>
      <c r="B12" s="46"/>
      <c r="C12" s="46"/>
      <c r="D12" s="48"/>
      <c r="E12" s="42" t="s">
        <v>11</v>
      </c>
      <c r="F12" s="42" t="s">
        <v>12</v>
      </c>
      <c r="G12" s="42" t="s">
        <v>13</v>
      </c>
      <c r="H12" s="42" t="s">
        <v>29</v>
      </c>
      <c r="I12" s="42" t="s">
        <v>14</v>
      </c>
      <c r="J12" s="42" t="s">
        <v>15</v>
      </c>
      <c r="K12" s="44" t="s">
        <v>16</v>
      </c>
      <c r="L12" s="44" t="s">
        <v>13</v>
      </c>
      <c r="M12" s="44" t="s">
        <v>29</v>
      </c>
      <c r="N12" s="44" t="s">
        <v>14</v>
      </c>
      <c r="O12" s="44" t="s">
        <v>17</v>
      </c>
    </row>
    <row r="13" spans="1:15" x14ac:dyDescent="0.25">
      <c r="A13" s="47"/>
      <c r="B13" s="47"/>
      <c r="C13" s="47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18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37.5" customHeight="1" x14ac:dyDescent="0.25">
      <c r="A16" s="22" t="s">
        <v>27</v>
      </c>
      <c r="B16" s="23" t="s">
        <v>53</v>
      </c>
      <c r="C16" s="24" t="s">
        <v>34</v>
      </c>
      <c r="D16" s="25">
        <v>1</v>
      </c>
      <c r="E16" s="41">
        <v>0.1</v>
      </c>
      <c r="F16" s="26">
        <v>13.67</v>
      </c>
      <c r="G16" s="27">
        <f>F16*E16</f>
        <v>1.367</v>
      </c>
      <c r="H16" s="27"/>
      <c r="I16" s="28">
        <v>11.67</v>
      </c>
      <c r="J16" s="26">
        <f>G16+H16+I16</f>
        <v>13.036999999999999</v>
      </c>
      <c r="K16" s="26">
        <f>E16*D16</f>
        <v>0.1</v>
      </c>
      <c r="L16" s="26">
        <f>K16*F16</f>
        <v>1.367</v>
      </c>
      <c r="M16" s="26">
        <f>D16*H16</f>
        <v>0</v>
      </c>
      <c r="N16" s="26">
        <f>D16*I16</f>
        <v>11.67</v>
      </c>
      <c r="O16" s="26">
        <f>SUM(L16:N16)</f>
        <v>13.036999999999999</v>
      </c>
    </row>
    <row r="17" spans="1:15" x14ac:dyDescent="0.25">
      <c r="A17" s="29"/>
      <c r="B17" s="30" t="s">
        <v>19</v>
      </c>
      <c r="C17" s="31"/>
      <c r="D17" s="31"/>
      <c r="E17" s="31"/>
      <c r="F17" s="31"/>
      <c r="G17" s="31"/>
      <c r="H17" s="31"/>
      <c r="I17" s="31"/>
      <c r="J17" s="31"/>
      <c r="K17" s="32">
        <f>SUM(K16)</f>
        <v>0.1</v>
      </c>
      <c r="L17" s="32">
        <f>SUM(L16)</f>
        <v>1.367</v>
      </c>
      <c r="M17" s="32">
        <f>SUM(M16)</f>
        <v>0</v>
      </c>
      <c r="N17" s="32">
        <f>SUM(N16)</f>
        <v>11.67</v>
      </c>
      <c r="O17" s="33">
        <f>SUM(O16)</f>
        <v>13.036999999999999</v>
      </c>
    </row>
    <row r="18" spans="1:15" x14ac:dyDescent="0.25">
      <c r="B18" s="34"/>
      <c r="C18" s="35"/>
      <c r="D18" s="35"/>
      <c r="E18" s="36"/>
      <c r="F18" s="37"/>
      <c r="G18" s="36"/>
      <c r="H18" s="37"/>
      <c r="I18" s="37"/>
      <c r="J18" s="37"/>
      <c r="K18" s="52" t="s">
        <v>20</v>
      </c>
      <c r="L18" s="52"/>
      <c r="M18" s="52"/>
      <c r="N18" s="52"/>
      <c r="O18" s="38">
        <f>O17*0.08</f>
        <v>1.0429599999999999</v>
      </c>
    </row>
    <row r="19" spans="1:15" x14ac:dyDescent="0.25">
      <c r="B19" s="39"/>
      <c r="C19" s="39"/>
      <c r="D19" s="39"/>
      <c r="E19" s="39"/>
      <c r="F19" s="37"/>
      <c r="G19" s="36"/>
      <c r="H19" s="37"/>
      <c r="I19" s="37"/>
      <c r="J19" s="37"/>
      <c r="K19" s="52" t="s">
        <v>24</v>
      </c>
      <c r="L19" s="52"/>
      <c r="M19" s="52"/>
      <c r="N19" s="52"/>
      <c r="O19" s="38">
        <f>L17*0.2359</f>
        <v>0.32247530000000002</v>
      </c>
    </row>
    <row r="20" spans="1:15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52" t="s">
        <v>21</v>
      </c>
      <c r="L20" s="52"/>
      <c r="M20" s="52"/>
      <c r="N20" s="52"/>
      <c r="O20" s="38">
        <f>SUM(O17:O19)</f>
        <v>14.4024353</v>
      </c>
    </row>
    <row r="21" spans="1:15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52" t="s">
        <v>22</v>
      </c>
      <c r="L21" s="52"/>
      <c r="M21" s="52"/>
      <c r="N21" s="52"/>
      <c r="O21" s="38">
        <f>O20*0.21</f>
        <v>3.0245114129999999</v>
      </c>
    </row>
    <row r="22" spans="1:15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52" t="s">
        <v>23</v>
      </c>
      <c r="L22" s="52"/>
      <c r="M22" s="52"/>
      <c r="N22" s="52"/>
      <c r="O22" s="38">
        <f>SUM(O20:O21)</f>
        <v>17.426946713</v>
      </c>
    </row>
  </sheetData>
  <mergeCells count="34"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9:J9"/>
    <mergeCell ref="E10:H10"/>
    <mergeCell ref="I10:O10"/>
    <mergeCell ref="B6:O6"/>
    <mergeCell ref="A1:O1"/>
    <mergeCell ref="A2:O2"/>
    <mergeCell ref="A3:O3"/>
    <mergeCell ref="B4:O4"/>
    <mergeCell ref="B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Pretslīdes apstrāde ar sāli 8,2</vt:lpstr>
      <vt:lpstr>Pretslīdes apstrāde ar sāli 5m</vt:lpstr>
      <vt:lpstr>Ietves apstrāde ar pretlīdi</vt:lpstr>
      <vt:lpstr>Pretslīdes apstrāde ar maisījum</vt:lpstr>
      <vt:lpstr>Sniega tīrīšana no brauktuvēm</vt:lpstr>
      <vt:lpstr>Sniega tīrīšana no brauktuvēm 2</vt:lpstr>
      <vt:lpstr>Sniega tīrīšana ietves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cp:lastPrinted>2021-01-10T09:49:25Z</cp:lastPrinted>
  <dcterms:created xsi:type="dcterms:W3CDTF">2018-11-23T12:55:41Z</dcterms:created>
  <dcterms:modified xsi:type="dcterms:W3CDTF">2024-12-22T11:12:10Z</dcterms:modified>
  <cp:category/>
</cp:coreProperties>
</file>